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1"/>
  </bookViews>
  <sheets>
    <sheet name="Prognoza" sheetId="1" r:id="rId1"/>
    <sheet name="Zadłużenie" sheetId="2" r:id="rId2"/>
  </sheets>
  <definedNames>
    <definedName name="_xlnm.Print_Area" localSheetId="1">'Zadłużenie'!$A:$IV</definedName>
  </definedNames>
  <calcPr fullCalcOnLoad="1"/>
</workbook>
</file>

<file path=xl/sharedStrings.xml><?xml version="1.0" encoding="utf-8"?>
<sst xmlns="http://schemas.openxmlformats.org/spreadsheetml/2006/main" count="141" uniqueCount="88">
  <si>
    <t>Wyszczególnienie</t>
  </si>
  <si>
    <t>Rok budżetowy</t>
  </si>
  <si>
    <t>I.</t>
  </si>
  <si>
    <t xml:space="preserve">DOCHODY BUDŻETU </t>
  </si>
  <si>
    <t>w tym:</t>
  </si>
  <si>
    <t>1.1.</t>
  </si>
  <si>
    <t>Podatki i opłaty lokalne</t>
  </si>
  <si>
    <t>1.2.</t>
  </si>
  <si>
    <t>Udziały w podatkach państwowych</t>
  </si>
  <si>
    <t>1.3.</t>
  </si>
  <si>
    <t>Dochody z mienia</t>
  </si>
  <si>
    <t>1.4.</t>
  </si>
  <si>
    <t>Subwencje</t>
  </si>
  <si>
    <t>1.5.</t>
  </si>
  <si>
    <t>Dotacje z budżetu państwa do zadań zleconych</t>
  </si>
  <si>
    <t>1.6.</t>
  </si>
  <si>
    <t>Pozostałe dochody</t>
  </si>
  <si>
    <t>II.</t>
  </si>
  <si>
    <t>PRZYCHODY BUDŻETU</t>
  </si>
  <si>
    <t>2.1.</t>
  </si>
  <si>
    <t>Pożyczki krajowe</t>
  </si>
  <si>
    <t>2.2.</t>
  </si>
  <si>
    <t>Kredyty bankowe</t>
  </si>
  <si>
    <t>2.3.</t>
  </si>
  <si>
    <t>Nadwyżka z lat ubiegłych</t>
  </si>
  <si>
    <t>2.4.</t>
  </si>
  <si>
    <t>Wolne środki</t>
  </si>
  <si>
    <t>2.5.</t>
  </si>
  <si>
    <t>Przychody z emisji papierów wartościowych</t>
  </si>
  <si>
    <t>2.6.</t>
  </si>
  <si>
    <t>Przychody z prywatyzacji majątku</t>
  </si>
  <si>
    <t>OGÓŁEM POZYCJA I i II</t>
  </si>
  <si>
    <t>III.</t>
  </si>
  <si>
    <t>WYDATKI BUDŻETU</t>
  </si>
  <si>
    <t>3.1.</t>
  </si>
  <si>
    <t>Wydatki bieżące</t>
  </si>
  <si>
    <t>3.2.</t>
  </si>
  <si>
    <t>w tym: koszty obsługi długu (odsetki)</t>
  </si>
  <si>
    <t>3.3.</t>
  </si>
  <si>
    <t xml:space="preserve">Wydatki majątkowe </t>
  </si>
  <si>
    <t>w tym inwestycyjne</t>
  </si>
  <si>
    <t>IV.</t>
  </si>
  <si>
    <t>ROZCHODY BUDŻETU</t>
  </si>
  <si>
    <t>4.1.</t>
  </si>
  <si>
    <t>Spłata pożyczek</t>
  </si>
  <si>
    <t>4.2.</t>
  </si>
  <si>
    <t>Spłata kredytów</t>
  </si>
  <si>
    <t>4.3.</t>
  </si>
  <si>
    <t>Wykup papierów wartościowych</t>
  </si>
  <si>
    <t>OGÓŁEM POZYCJA III i IV</t>
  </si>
  <si>
    <t>V.</t>
  </si>
  <si>
    <t>VI.</t>
  </si>
  <si>
    <t>ŁĄCZNA KWOTA DŁUGU NA KONIEC ROKU BUDŻETOWEGO</t>
  </si>
  <si>
    <t>L.p.</t>
  </si>
  <si>
    <t>VII.</t>
  </si>
  <si>
    <t>VIII.</t>
  </si>
  <si>
    <t>Rodzaj zobowiązania</t>
  </si>
  <si>
    <t>Lata</t>
  </si>
  <si>
    <t>1.</t>
  </si>
  <si>
    <t xml:space="preserve">Przychód </t>
  </si>
  <si>
    <t>Spłata</t>
  </si>
  <si>
    <t>Odsetki</t>
  </si>
  <si>
    <t>2.</t>
  </si>
  <si>
    <t>3.</t>
  </si>
  <si>
    <t>4.</t>
  </si>
  <si>
    <t>Potencjalna spłata z tytułu udzielonych poręczeń (gwarancji)</t>
  </si>
  <si>
    <t>Zał. Nr......</t>
  </si>
  <si>
    <t>Obligacje</t>
  </si>
  <si>
    <t>Potencjalne spłaty z tytułu udzielonych poręczeń i gwarancji</t>
  </si>
  <si>
    <t>Potencjalna spłata zadłużenia</t>
  </si>
  <si>
    <t>Ogółem kredyty</t>
  </si>
  <si>
    <t>Ogółem pożyczki</t>
  </si>
  <si>
    <t>str.2</t>
  </si>
  <si>
    <t>Odsetki od kredytów krótkoterminowych</t>
  </si>
  <si>
    <t>Wykup</t>
  </si>
  <si>
    <t>X</t>
  </si>
  <si>
    <t>Wykonanie 2005r.</t>
  </si>
  <si>
    <t>w tym pożyczka na prefinansowanie</t>
  </si>
  <si>
    <t>w tym pozyczka na pref.</t>
  </si>
  <si>
    <t>Wskaźnik procentowy zadłużenia z art. 169 ustawy o finansach publicznych (15%)</t>
  </si>
  <si>
    <t>Wskaźnik procentowy zadłużenia z art. 170 ustawy o finansach publicznych ( 60% ogr. w 2006 20,03%)</t>
  </si>
  <si>
    <t>PROGNOZA KWOTY DŁUGU Gminy Szczebrzeszyn</t>
  </si>
  <si>
    <t>(kredyty i pożyczki zaciągnietę  i planowane do zaciągniecia wg. stanu na 31.05.2006r.)</t>
  </si>
  <si>
    <t>Stan do spłaty na 30.09.2008r.</t>
  </si>
  <si>
    <t>Kredyt długoterminowy nr 282/113/I/K/06 z 2006 roku</t>
  </si>
  <si>
    <t>Pożyczka w WFOŚ Nr 62/2006/P/OZ z 2006 roku</t>
  </si>
  <si>
    <t>Pożyczka w WFOŚ Nr 86/2006/P/OW z 2006 roku</t>
  </si>
  <si>
    <t>Zestawienie aktualnie spłacanych kredytów i pozyczek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</si>
</sst>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1" fillId="0" borderId="4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40">
      <selection activeCell="H30" sqref="H30"/>
    </sheetView>
  </sheetViews>
  <sheetFormatPr defaultColWidth="9.00390625" defaultRowHeight="12.75"/>
  <cols>
    <col min="1" max="1" width="5.00390625" style="2" customWidth="1"/>
    <col min="2" max="2" width="34.625" style="1" customWidth="1"/>
    <col min="3" max="3" width="13.25390625" style="1" customWidth="1"/>
    <col min="4" max="4" width="13.625" style="0" bestFit="1" customWidth="1"/>
    <col min="5" max="5" width="12.875" style="0" customWidth="1"/>
    <col min="6" max="8" width="13.375" style="0" bestFit="1" customWidth="1"/>
    <col min="9" max="14" width="11.75390625" style="0" bestFit="1" customWidth="1"/>
  </cols>
  <sheetData>
    <row r="2" spans="1:14" ht="15.7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70"/>
    </row>
    <row r="3" spans="1:14" ht="15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N3" s="56"/>
    </row>
    <row r="4" spans="1:14" ht="15.75">
      <c r="A4" s="69" t="s">
        <v>82</v>
      </c>
      <c r="B4" s="69"/>
      <c r="C4" s="69"/>
      <c r="D4" s="69"/>
      <c r="E4" s="69"/>
      <c r="F4" s="69"/>
      <c r="G4" s="69"/>
      <c r="H4" s="69"/>
      <c r="I4" s="55"/>
      <c r="J4" s="55"/>
      <c r="K4" s="55"/>
      <c r="L4" s="55"/>
      <c r="M4" s="56"/>
      <c r="N4" s="56"/>
    </row>
    <row r="5" spans="1:14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56"/>
    </row>
    <row r="6" spans="13:14" ht="13.5" thickBot="1">
      <c r="M6" s="71"/>
      <c r="N6" s="71"/>
    </row>
    <row r="7" spans="1:14" ht="13.5" thickTop="1">
      <c r="A7" s="72" t="s">
        <v>53</v>
      </c>
      <c r="B7" s="74" t="s">
        <v>0</v>
      </c>
      <c r="C7" s="76" t="s">
        <v>76</v>
      </c>
      <c r="D7" s="52"/>
      <c r="E7" s="53"/>
      <c r="F7" s="52" t="s">
        <v>1</v>
      </c>
      <c r="G7" s="53"/>
      <c r="H7" s="53"/>
      <c r="I7" s="53"/>
      <c r="J7" s="53"/>
      <c r="K7" s="53"/>
      <c r="L7" s="53"/>
      <c r="M7" s="53"/>
      <c r="N7" s="54"/>
    </row>
    <row r="8" spans="1:14" ht="13.5" thickBot="1">
      <c r="A8" s="73"/>
      <c r="B8" s="75"/>
      <c r="C8" s="77"/>
      <c r="D8" s="8">
        <v>2006</v>
      </c>
      <c r="E8" s="8">
        <v>2007</v>
      </c>
      <c r="F8" s="8">
        <v>2008</v>
      </c>
      <c r="G8" s="8">
        <v>2009</v>
      </c>
      <c r="H8" s="8">
        <v>2010</v>
      </c>
      <c r="I8" s="8">
        <v>2011</v>
      </c>
      <c r="J8" s="8">
        <v>2012</v>
      </c>
      <c r="K8" s="8">
        <v>2013</v>
      </c>
      <c r="L8" s="8">
        <v>2014</v>
      </c>
      <c r="M8" s="8">
        <v>2015</v>
      </c>
      <c r="N8" s="9">
        <v>2016</v>
      </c>
    </row>
    <row r="9" spans="1:14" ht="13.5" thickTop="1">
      <c r="A9" s="12" t="s">
        <v>2</v>
      </c>
      <c r="B9" s="6" t="s">
        <v>3</v>
      </c>
      <c r="C9" s="49">
        <f aca="true" t="shared" si="0" ref="C9:N9">C11+C12+C13+C14+C15+C16</f>
        <v>20637994</v>
      </c>
      <c r="D9" s="49">
        <f t="shared" si="0"/>
        <v>22351637</v>
      </c>
      <c r="E9" s="49">
        <f t="shared" si="0"/>
        <v>17850000</v>
      </c>
      <c r="F9" s="49">
        <f t="shared" si="0"/>
        <v>18075000</v>
      </c>
      <c r="G9" s="49">
        <f t="shared" si="0"/>
        <v>18075000</v>
      </c>
      <c r="H9" s="49">
        <f t="shared" si="0"/>
        <v>18510000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  <c r="N9" s="58">
        <f t="shared" si="0"/>
        <v>0</v>
      </c>
    </row>
    <row r="10" spans="1:14" ht="12.75">
      <c r="A10" s="13"/>
      <c r="B10" s="5" t="s">
        <v>4</v>
      </c>
      <c r="C10" s="46"/>
      <c r="D10" s="47"/>
      <c r="E10" s="47"/>
      <c r="F10" s="47"/>
      <c r="G10" s="47"/>
      <c r="H10" s="47"/>
      <c r="I10" s="47"/>
      <c r="J10" s="47"/>
      <c r="K10" s="59"/>
      <c r="L10" s="59"/>
      <c r="M10" s="59"/>
      <c r="N10" s="60"/>
    </row>
    <row r="11" spans="1:14" ht="12.75">
      <c r="A11" s="13" t="s">
        <v>5</v>
      </c>
      <c r="B11" s="5" t="s">
        <v>6</v>
      </c>
      <c r="C11" s="48">
        <v>3668433</v>
      </c>
      <c r="D11" s="48">
        <v>3683000</v>
      </c>
      <c r="E11" s="48">
        <v>3400000</v>
      </c>
      <c r="F11" s="48">
        <v>3400000</v>
      </c>
      <c r="G11" s="48">
        <v>3400000</v>
      </c>
      <c r="H11" s="48">
        <v>3450000</v>
      </c>
      <c r="I11" s="48"/>
      <c r="J11" s="48"/>
      <c r="K11" s="61"/>
      <c r="L11" s="61"/>
      <c r="M11" s="61"/>
      <c r="N11" s="62"/>
    </row>
    <row r="12" spans="1:14" ht="12.75" customHeight="1">
      <c r="A12" s="13" t="s">
        <v>7</v>
      </c>
      <c r="B12" s="4" t="s">
        <v>8</v>
      </c>
      <c r="C12" s="48">
        <v>1761620</v>
      </c>
      <c r="D12" s="48">
        <v>2329247</v>
      </c>
      <c r="E12" s="48">
        <v>2400000</v>
      </c>
      <c r="F12" s="48">
        <v>2400000</v>
      </c>
      <c r="G12" s="48">
        <v>2400000</v>
      </c>
      <c r="H12" s="48">
        <v>2450000</v>
      </c>
      <c r="I12" s="48"/>
      <c r="J12" s="48"/>
      <c r="K12" s="61"/>
      <c r="L12" s="61"/>
      <c r="M12" s="61"/>
      <c r="N12" s="62"/>
    </row>
    <row r="13" spans="1:14" ht="12.75">
      <c r="A13" s="13" t="s">
        <v>9</v>
      </c>
      <c r="B13" s="5" t="s">
        <v>10</v>
      </c>
      <c r="C13" s="48">
        <v>270300</v>
      </c>
      <c r="D13" s="48">
        <v>400000</v>
      </c>
      <c r="E13" s="48">
        <v>250000</v>
      </c>
      <c r="F13" s="48">
        <v>275000</v>
      </c>
      <c r="G13" s="48">
        <v>275000</v>
      </c>
      <c r="H13" s="48">
        <v>300000</v>
      </c>
      <c r="I13" s="48"/>
      <c r="J13" s="48"/>
      <c r="K13" s="61"/>
      <c r="L13" s="61"/>
      <c r="M13" s="61"/>
      <c r="N13" s="62"/>
    </row>
    <row r="14" spans="1:14" ht="12.75">
      <c r="A14" s="13" t="s">
        <v>11</v>
      </c>
      <c r="B14" s="5" t="s">
        <v>12</v>
      </c>
      <c r="C14" s="48">
        <v>8311093</v>
      </c>
      <c r="D14" s="48">
        <v>7029710</v>
      </c>
      <c r="E14" s="48">
        <v>7100000</v>
      </c>
      <c r="F14" s="48">
        <v>7200000</v>
      </c>
      <c r="G14" s="48">
        <v>7200000</v>
      </c>
      <c r="H14" s="48">
        <v>7300000</v>
      </c>
      <c r="I14" s="48"/>
      <c r="J14" s="48"/>
      <c r="K14" s="61"/>
      <c r="L14" s="61"/>
      <c r="M14" s="61"/>
      <c r="N14" s="62"/>
    </row>
    <row r="15" spans="1:14" ht="25.5">
      <c r="A15" s="13" t="s">
        <v>13</v>
      </c>
      <c r="B15" s="4" t="s">
        <v>14</v>
      </c>
      <c r="C15" s="48">
        <v>2488496</v>
      </c>
      <c r="D15" s="48">
        <v>2932686</v>
      </c>
      <c r="E15" s="48">
        <v>3000000</v>
      </c>
      <c r="F15" s="48">
        <v>3000000</v>
      </c>
      <c r="G15" s="48">
        <v>3000000</v>
      </c>
      <c r="H15" s="48">
        <v>3160000</v>
      </c>
      <c r="I15" s="48"/>
      <c r="J15" s="48"/>
      <c r="K15" s="61"/>
      <c r="L15" s="61"/>
      <c r="M15" s="61"/>
      <c r="N15" s="62"/>
    </row>
    <row r="16" spans="1:14" ht="12.75">
      <c r="A16" s="13" t="s">
        <v>15</v>
      </c>
      <c r="B16" s="5" t="s">
        <v>16</v>
      </c>
      <c r="C16" s="48">
        <v>4138052</v>
      </c>
      <c r="D16" s="48">
        <v>5976994</v>
      </c>
      <c r="E16" s="48">
        <v>1700000</v>
      </c>
      <c r="F16" s="48">
        <v>1800000</v>
      </c>
      <c r="G16" s="48">
        <v>1800000</v>
      </c>
      <c r="H16" s="48">
        <v>1850000</v>
      </c>
      <c r="I16" s="48"/>
      <c r="J16" s="48"/>
      <c r="K16" s="61"/>
      <c r="L16" s="61"/>
      <c r="M16" s="61"/>
      <c r="N16" s="62"/>
    </row>
    <row r="17" spans="1:14" ht="12.75">
      <c r="A17" s="13" t="s">
        <v>17</v>
      </c>
      <c r="B17" s="5" t="s">
        <v>18</v>
      </c>
      <c r="C17" s="46">
        <f aca="true" t="shared" si="1" ref="C17:N17">C19+C20+C22+C23+C24+C25</f>
        <v>2438083</v>
      </c>
      <c r="D17" s="46">
        <f t="shared" si="1"/>
        <v>7533126.15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63">
        <f t="shared" si="1"/>
        <v>0</v>
      </c>
    </row>
    <row r="18" spans="1:14" ht="12.75">
      <c r="A18" s="13"/>
      <c r="B18" s="5" t="s">
        <v>4</v>
      </c>
      <c r="C18" s="46"/>
      <c r="D18" s="47"/>
      <c r="E18" s="47"/>
      <c r="F18" s="47"/>
      <c r="G18" s="47"/>
      <c r="H18" s="47"/>
      <c r="I18" s="47"/>
      <c r="J18" s="47"/>
      <c r="K18" s="59"/>
      <c r="L18" s="59"/>
      <c r="M18" s="59"/>
      <c r="N18" s="60"/>
    </row>
    <row r="19" spans="1:14" ht="12.75">
      <c r="A19" s="13" t="s">
        <v>19</v>
      </c>
      <c r="B19" s="5" t="s">
        <v>22</v>
      </c>
      <c r="C19" s="48">
        <f>Zadłużenie!D6</f>
        <v>0</v>
      </c>
      <c r="D19" s="48">
        <v>1400000</v>
      </c>
      <c r="E19" s="48">
        <f>Zadłużenie!F6</f>
        <v>0</v>
      </c>
      <c r="F19" s="48">
        <f>Zadłużenie!G6</f>
        <v>0</v>
      </c>
      <c r="G19" s="48">
        <f>Zadłużenie!H6</f>
        <v>0</v>
      </c>
      <c r="H19" s="48">
        <f>Zadłużenie!I6</f>
        <v>0</v>
      </c>
      <c r="I19" s="48">
        <f>Zadłużenie!J6</f>
        <v>0</v>
      </c>
      <c r="J19" s="48">
        <f>Zadłużenie!K6</f>
        <v>0</v>
      </c>
      <c r="K19" s="48">
        <f>Zadłużenie!L6</f>
        <v>0</v>
      </c>
      <c r="L19" s="48">
        <f>Zadłużenie!M6</f>
        <v>0</v>
      </c>
      <c r="M19" s="48">
        <f>Zadłużenie!N6</f>
        <v>0</v>
      </c>
      <c r="N19" s="62">
        <f>Zadłużenie!O6</f>
        <v>0</v>
      </c>
    </row>
    <row r="20" spans="1:14" ht="12.75">
      <c r="A20" s="13" t="s">
        <v>21</v>
      </c>
      <c r="B20" s="5" t="s">
        <v>20</v>
      </c>
      <c r="C20" s="48">
        <v>2438083</v>
      </c>
      <c r="D20" s="48">
        <v>5733126.15</v>
      </c>
      <c r="E20" s="48">
        <f>Zadłużenie!F21</f>
        <v>0</v>
      </c>
      <c r="F20" s="48">
        <f>Zadłużenie!G21</f>
        <v>0</v>
      </c>
      <c r="G20" s="48">
        <f>Zadłużenie!H21</f>
        <v>0</v>
      </c>
      <c r="H20" s="48">
        <f>Zadłużenie!I21</f>
        <v>0</v>
      </c>
      <c r="I20" s="48">
        <f>Zadłużenie!J21</f>
        <v>0</v>
      </c>
      <c r="J20" s="48">
        <f>Zadłużenie!K21</f>
        <v>0</v>
      </c>
      <c r="K20" s="48">
        <f>Zadłużenie!L21</f>
        <v>0</v>
      </c>
      <c r="L20" s="48">
        <f>Zadłużenie!M21</f>
        <v>0</v>
      </c>
      <c r="M20" s="48">
        <f>Zadłużenie!N21</f>
        <v>0</v>
      </c>
      <c r="N20" s="62">
        <f>Zadłużenie!O21</f>
        <v>0</v>
      </c>
    </row>
    <row r="21" spans="1:14" ht="12.75">
      <c r="A21" s="13"/>
      <c r="B21" s="5" t="s">
        <v>78</v>
      </c>
      <c r="C21" s="48">
        <v>2438083</v>
      </c>
      <c r="D21" s="48">
        <v>4349966.15</v>
      </c>
      <c r="E21" s="48"/>
      <c r="F21" s="48"/>
      <c r="G21" s="48"/>
      <c r="H21" s="48"/>
      <c r="I21" s="48"/>
      <c r="J21" s="48"/>
      <c r="K21" s="61"/>
      <c r="L21" s="61"/>
      <c r="M21" s="61"/>
      <c r="N21" s="62"/>
    </row>
    <row r="22" spans="1:14" ht="12.75">
      <c r="A22" s="13" t="s">
        <v>23</v>
      </c>
      <c r="B22" s="5" t="s">
        <v>24</v>
      </c>
      <c r="C22" s="48"/>
      <c r="D22" s="48"/>
      <c r="E22" s="48"/>
      <c r="F22" s="48"/>
      <c r="G22" s="48"/>
      <c r="H22" s="48"/>
      <c r="I22" s="48"/>
      <c r="J22" s="48"/>
      <c r="K22" s="61"/>
      <c r="L22" s="61"/>
      <c r="M22" s="61"/>
      <c r="N22" s="62"/>
    </row>
    <row r="23" spans="1:14" ht="12.75">
      <c r="A23" s="13" t="s">
        <v>25</v>
      </c>
      <c r="B23" s="5" t="s">
        <v>26</v>
      </c>
      <c r="C23" s="48"/>
      <c r="D23" s="48">
        <v>400000</v>
      </c>
      <c r="E23" s="48"/>
      <c r="F23" s="48"/>
      <c r="G23" s="48"/>
      <c r="H23" s="48"/>
      <c r="I23" s="48"/>
      <c r="J23" s="48"/>
      <c r="K23" s="61"/>
      <c r="L23" s="61"/>
      <c r="M23" s="61"/>
      <c r="N23" s="62"/>
    </row>
    <row r="24" spans="1:14" ht="25.5">
      <c r="A24" s="13" t="s">
        <v>27</v>
      </c>
      <c r="B24" s="4" t="s">
        <v>28</v>
      </c>
      <c r="C24" s="48">
        <f>Zadłużenie!D30</f>
        <v>0</v>
      </c>
      <c r="D24" s="48">
        <f>Zadłużenie!E30</f>
        <v>0</v>
      </c>
      <c r="E24" s="48">
        <f>Zadłużenie!F30</f>
        <v>0</v>
      </c>
      <c r="F24" s="48">
        <f>Zadłużenie!G30</f>
        <v>0</v>
      </c>
      <c r="G24" s="48">
        <f>Zadłużenie!H30</f>
        <v>0</v>
      </c>
      <c r="H24" s="48">
        <f>Zadłużenie!I30</f>
        <v>0</v>
      </c>
      <c r="I24" s="48">
        <f>Zadłużenie!J30</f>
        <v>0</v>
      </c>
      <c r="J24" s="48">
        <f>Zadłużenie!K30</f>
        <v>0</v>
      </c>
      <c r="K24" s="48">
        <f>Zadłużenie!L30</f>
        <v>0</v>
      </c>
      <c r="L24" s="48">
        <f>Zadłużenie!M30</f>
        <v>0</v>
      </c>
      <c r="M24" s="48">
        <f>Zadłużenie!N30</f>
        <v>0</v>
      </c>
      <c r="N24" s="62">
        <f>Zadłużenie!O30</f>
        <v>0</v>
      </c>
    </row>
    <row r="25" spans="1:14" ht="12.75" customHeight="1">
      <c r="A25" s="13" t="s">
        <v>29</v>
      </c>
      <c r="B25" s="4" t="s">
        <v>30</v>
      </c>
      <c r="C25" s="48"/>
      <c r="D25" s="48"/>
      <c r="E25" s="48"/>
      <c r="F25" s="48"/>
      <c r="G25" s="48"/>
      <c r="H25" s="48"/>
      <c r="I25" s="48"/>
      <c r="J25" s="48"/>
      <c r="K25" s="61"/>
      <c r="L25" s="61"/>
      <c r="M25" s="61"/>
      <c r="N25" s="62"/>
    </row>
    <row r="26" spans="1:14" s="16" customFormat="1" ht="12.75">
      <c r="A26" s="15"/>
      <c r="B26" s="14" t="s">
        <v>31</v>
      </c>
      <c r="C26" s="50">
        <f aca="true" t="shared" si="2" ref="C26:N26">C9+C17</f>
        <v>23076077</v>
      </c>
      <c r="D26" s="50">
        <f t="shared" si="2"/>
        <v>29884763.15</v>
      </c>
      <c r="E26" s="50">
        <f t="shared" si="2"/>
        <v>17850000</v>
      </c>
      <c r="F26" s="50">
        <f t="shared" si="2"/>
        <v>18075000</v>
      </c>
      <c r="G26" s="50">
        <f t="shared" si="2"/>
        <v>18075000</v>
      </c>
      <c r="H26" s="50">
        <f t="shared" si="2"/>
        <v>18510000</v>
      </c>
      <c r="I26" s="50">
        <f t="shared" si="2"/>
        <v>0</v>
      </c>
      <c r="J26" s="50">
        <f t="shared" si="2"/>
        <v>0</v>
      </c>
      <c r="K26" s="50">
        <f t="shared" si="2"/>
        <v>0</v>
      </c>
      <c r="L26" s="50">
        <f t="shared" si="2"/>
        <v>0</v>
      </c>
      <c r="M26" s="50">
        <f t="shared" si="2"/>
        <v>0</v>
      </c>
      <c r="N26" s="64">
        <f t="shared" si="2"/>
        <v>0</v>
      </c>
    </row>
    <row r="27" spans="1:14" ht="12.75">
      <c r="A27" s="10" t="s">
        <v>32</v>
      </c>
      <c r="B27" s="3" t="s">
        <v>33</v>
      </c>
      <c r="C27" s="46">
        <f aca="true" t="shared" si="3" ref="C27:N27">C28+C30</f>
        <v>18971460</v>
      </c>
      <c r="D27" s="46">
        <f t="shared" si="3"/>
        <v>24770356.34</v>
      </c>
      <c r="E27" s="46">
        <f t="shared" si="3"/>
        <v>17025840</v>
      </c>
      <c r="F27" s="46">
        <f t="shared" si="3"/>
        <v>17300000</v>
      </c>
      <c r="G27" s="46">
        <f t="shared" si="3"/>
        <v>17300000</v>
      </c>
      <c r="H27" s="46">
        <f t="shared" si="3"/>
        <v>17700000</v>
      </c>
      <c r="I27" s="46">
        <f t="shared" si="3"/>
        <v>0</v>
      </c>
      <c r="J27" s="46">
        <f t="shared" si="3"/>
        <v>0</v>
      </c>
      <c r="K27" s="46">
        <f t="shared" si="3"/>
        <v>0</v>
      </c>
      <c r="L27" s="46">
        <f t="shared" si="3"/>
        <v>0</v>
      </c>
      <c r="M27" s="46">
        <f t="shared" si="3"/>
        <v>0</v>
      </c>
      <c r="N27" s="63">
        <f t="shared" si="3"/>
        <v>0</v>
      </c>
    </row>
    <row r="28" spans="1:14" ht="12.75">
      <c r="A28" s="10" t="s">
        <v>34</v>
      </c>
      <c r="B28" s="3" t="s">
        <v>35</v>
      </c>
      <c r="C28" s="48">
        <v>15006938</v>
      </c>
      <c r="D28" s="48">
        <v>16026428.02</v>
      </c>
      <c r="E28" s="48">
        <v>16025840</v>
      </c>
      <c r="F28" s="48">
        <v>16200000</v>
      </c>
      <c r="G28" s="48">
        <v>16200000</v>
      </c>
      <c r="H28" s="48">
        <v>16200000</v>
      </c>
      <c r="I28" s="48"/>
      <c r="J28" s="48"/>
      <c r="K28" s="61"/>
      <c r="L28" s="61"/>
      <c r="M28" s="61"/>
      <c r="N28" s="62"/>
    </row>
    <row r="29" spans="1:14" ht="12.75" customHeight="1">
      <c r="A29" s="10" t="s">
        <v>36</v>
      </c>
      <c r="B29" s="4" t="s">
        <v>37</v>
      </c>
      <c r="C29" s="48">
        <v>108056</v>
      </c>
      <c r="D29" s="48">
        <v>82218</v>
      </c>
      <c r="E29" s="48">
        <v>99487</v>
      </c>
      <c r="F29" s="48">
        <v>71884</v>
      </c>
      <c r="G29" s="48">
        <v>44431</v>
      </c>
      <c r="H29" s="48">
        <v>15643</v>
      </c>
      <c r="I29" s="48">
        <f>Zadłużenie!J8+Zadłużenie!J23+Zadłużenie!J32+Zadłużenie!J36</f>
        <v>0</v>
      </c>
      <c r="J29" s="48">
        <f>Zadłużenie!K8+Zadłużenie!K23+Zadłużenie!K32+Zadłużenie!K36</f>
        <v>0</v>
      </c>
      <c r="K29" s="48">
        <f>Zadłużenie!L8+Zadłużenie!L23+Zadłużenie!L32+Zadłużenie!L36</f>
        <v>0</v>
      </c>
      <c r="L29" s="48">
        <f>Zadłużenie!M8+Zadłużenie!M23+Zadłużenie!M32+Zadłużenie!M36</f>
        <v>0</v>
      </c>
      <c r="M29" s="48">
        <f>Zadłużenie!N8+Zadłużenie!N23+Zadłużenie!N32+Zadłużenie!N36</f>
        <v>0</v>
      </c>
      <c r="N29" s="62">
        <f>Zadłużenie!O8+Zadłużenie!O23+Zadłużenie!O32+Zadłużenie!O36</f>
        <v>0</v>
      </c>
    </row>
    <row r="30" spans="1:14" ht="12.75">
      <c r="A30" s="10" t="s">
        <v>38</v>
      </c>
      <c r="B30" s="3" t="s">
        <v>39</v>
      </c>
      <c r="C30" s="48">
        <v>3964522</v>
      </c>
      <c r="D30" s="48">
        <v>8743928.32</v>
      </c>
      <c r="E30" s="48">
        <v>1000000</v>
      </c>
      <c r="F30" s="48">
        <v>1100000</v>
      </c>
      <c r="G30" s="48">
        <v>1100000</v>
      </c>
      <c r="H30" s="48">
        <v>1500000</v>
      </c>
      <c r="I30" s="48"/>
      <c r="J30" s="48"/>
      <c r="K30" s="61"/>
      <c r="L30" s="61"/>
      <c r="M30" s="61"/>
      <c r="N30" s="62"/>
    </row>
    <row r="31" spans="1:14" ht="12.75">
      <c r="A31" s="10"/>
      <c r="B31" s="3" t="s">
        <v>40</v>
      </c>
      <c r="C31" s="48">
        <v>3964522</v>
      </c>
      <c r="D31" s="48">
        <v>8735928.32</v>
      </c>
      <c r="E31" s="48">
        <v>1000000</v>
      </c>
      <c r="F31" s="48">
        <v>1100000</v>
      </c>
      <c r="G31" s="48">
        <v>1100000</v>
      </c>
      <c r="H31" s="48">
        <v>1500000</v>
      </c>
      <c r="I31" s="48"/>
      <c r="J31" s="48"/>
      <c r="K31" s="61"/>
      <c r="L31" s="61"/>
      <c r="M31" s="61"/>
      <c r="N31" s="62"/>
    </row>
    <row r="32" spans="1:14" ht="12.75">
      <c r="A32" s="10" t="s">
        <v>41</v>
      </c>
      <c r="B32" s="3" t="s">
        <v>42</v>
      </c>
      <c r="C32" s="46">
        <f aca="true" t="shared" si="4" ref="C32:N32">C33+C35+C36</f>
        <v>3526772</v>
      </c>
      <c r="D32" s="46">
        <f t="shared" si="4"/>
        <v>5114407.3100000005</v>
      </c>
      <c r="E32" s="46">
        <f t="shared" si="4"/>
        <v>824160</v>
      </c>
      <c r="F32" s="46">
        <f t="shared" si="4"/>
        <v>875000</v>
      </c>
      <c r="G32" s="46">
        <f t="shared" si="4"/>
        <v>1150000</v>
      </c>
      <c r="H32" s="46">
        <f t="shared" si="4"/>
        <v>1260000</v>
      </c>
      <c r="I32" s="46">
        <f t="shared" si="4"/>
        <v>0</v>
      </c>
      <c r="J32" s="46">
        <f t="shared" si="4"/>
        <v>0</v>
      </c>
      <c r="K32" s="46">
        <f t="shared" si="4"/>
        <v>0</v>
      </c>
      <c r="L32" s="46">
        <f t="shared" si="4"/>
        <v>0</v>
      </c>
      <c r="M32" s="46">
        <f t="shared" si="4"/>
        <v>0</v>
      </c>
      <c r="N32" s="63">
        <f t="shared" si="4"/>
        <v>0</v>
      </c>
    </row>
    <row r="33" spans="1:14" ht="12.75">
      <c r="A33" s="10" t="s">
        <v>43</v>
      </c>
      <c r="B33" s="3" t="s">
        <v>44</v>
      </c>
      <c r="C33" s="48">
        <v>2438083</v>
      </c>
      <c r="D33" s="48">
        <v>4581466.15</v>
      </c>
      <c r="E33" s="48">
        <v>824160</v>
      </c>
      <c r="F33" s="48">
        <v>775000</v>
      </c>
      <c r="G33" s="48">
        <v>775000</v>
      </c>
      <c r="H33" s="48">
        <v>810000</v>
      </c>
      <c r="I33" s="48">
        <f>Zadłużenie!J22</f>
        <v>0</v>
      </c>
      <c r="J33" s="48">
        <f>Zadłużenie!K22</f>
        <v>0</v>
      </c>
      <c r="K33" s="48">
        <f>Zadłużenie!L22</f>
        <v>0</v>
      </c>
      <c r="L33" s="48">
        <f>Zadłużenie!M22</f>
        <v>0</v>
      </c>
      <c r="M33" s="48">
        <f>Zadłużenie!N22</f>
        <v>0</v>
      </c>
      <c r="N33" s="62">
        <f>Zadłużenie!O22</f>
        <v>0</v>
      </c>
    </row>
    <row r="34" spans="1:14" ht="12.75">
      <c r="A34" s="10"/>
      <c r="B34" s="3" t="s">
        <v>77</v>
      </c>
      <c r="C34" s="48">
        <v>2438083</v>
      </c>
      <c r="D34" s="48">
        <v>4349966.15</v>
      </c>
      <c r="E34" s="48"/>
      <c r="F34" s="48"/>
      <c r="G34" s="48"/>
      <c r="H34" s="48"/>
      <c r="I34" s="48"/>
      <c r="J34" s="48"/>
      <c r="K34" s="48"/>
      <c r="L34" s="48"/>
      <c r="M34" s="48"/>
      <c r="N34" s="62"/>
    </row>
    <row r="35" spans="1:14" ht="12.75">
      <c r="A35" s="10" t="s">
        <v>45</v>
      </c>
      <c r="B35" s="3" t="s">
        <v>46</v>
      </c>
      <c r="C35" s="48">
        <v>1088689</v>
      </c>
      <c r="D35" s="48">
        <v>532941.16</v>
      </c>
      <c r="E35" s="48">
        <f>Zadłużenie!F7</f>
        <v>0</v>
      </c>
      <c r="F35" s="48">
        <f>Zadłużenie!G7</f>
        <v>100000</v>
      </c>
      <c r="G35" s="48">
        <f>Zadłużenie!H7</f>
        <v>375000</v>
      </c>
      <c r="H35" s="48">
        <f>Zadłużenie!I7</f>
        <v>450000</v>
      </c>
      <c r="I35" s="48">
        <f>Zadłużenie!J7</f>
        <v>0</v>
      </c>
      <c r="J35" s="48">
        <f>Zadłużenie!K7</f>
        <v>0</v>
      </c>
      <c r="K35" s="48">
        <f>Zadłużenie!L7</f>
        <v>0</v>
      </c>
      <c r="L35" s="48">
        <f>Zadłużenie!M7</f>
        <v>0</v>
      </c>
      <c r="M35" s="48">
        <f>Zadłużenie!N7</f>
        <v>0</v>
      </c>
      <c r="N35" s="62">
        <f>Zadłużenie!O7</f>
        <v>0</v>
      </c>
    </row>
    <row r="36" spans="1:14" ht="12.75" customHeight="1">
      <c r="A36" s="10" t="s">
        <v>47</v>
      </c>
      <c r="B36" s="4" t="s">
        <v>48</v>
      </c>
      <c r="C36" s="48"/>
      <c r="D36" s="48">
        <f>Zadłużenie!E31</f>
        <v>0</v>
      </c>
      <c r="E36" s="48">
        <f>Zadłużenie!F31</f>
        <v>0</v>
      </c>
      <c r="F36" s="48">
        <f>Zadłużenie!G31</f>
        <v>0</v>
      </c>
      <c r="G36" s="48">
        <f>Zadłużenie!H31</f>
        <v>0</v>
      </c>
      <c r="H36" s="48">
        <f>Zadłużenie!I31</f>
        <v>0</v>
      </c>
      <c r="I36" s="48">
        <f>Zadłużenie!J31</f>
        <v>0</v>
      </c>
      <c r="J36" s="48">
        <f>Zadłużenie!K31</f>
        <v>0</v>
      </c>
      <c r="K36" s="48">
        <f>Zadłużenie!L31</f>
        <v>0</v>
      </c>
      <c r="L36" s="48">
        <f>Zadłużenie!M31</f>
        <v>0</v>
      </c>
      <c r="M36" s="48">
        <f>Zadłużenie!N31</f>
        <v>0</v>
      </c>
      <c r="N36" s="62">
        <f>Zadłużenie!O31</f>
        <v>0</v>
      </c>
    </row>
    <row r="37" spans="1:14" s="16" customFormat="1" ht="12.75">
      <c r="A37" s="15"/>
      <c r="B37" s="14" t="s">
        <v>49</v>
      </c>
      <c r="C37" s="50">
        <f aca="true" t="shared" si="5" ref="C37:N37">C27+C32</f>
        <v>22498232</v>
      </c>
      <c r="D37" s="50">
        <f t="shared" si="5"/>
        <v>29884763.65</v>
      </c>
      <c r="E37" s="50">
        <f t="shared" si="5"/>
        <v>17850000</v>
      </c>
      <c r="F37" s="50">
        <f t="shared" si="5"/>
        <v>18175000</v>
      </c>
      <c r="G37" s="50">
        <f t="shared" si="5"/>
        <v>18450000</v>
      </c>
      <c r="H37" s="50">
        <f t="shared" si="5"/>
        <v>18960000</v>
      </c>
      <c r="I37" s="50">
        <f t="shared" si="5"/>
        <v>0</v>
      </c>
      <c r="J37" s="50">
        <f t="shared" si="5"/>
        <v>0</v>
      </c>
      <c r="K37" s="50">
        <f t="shared" si="5"/>
        <v>0</v>
      </c>
      <c r="L37" s="50">
        <f t="shared" si="5"/>
        <v>0</v>
      </c>
      <c r="M37" s="50">
        <f t="shared" si="5"/>
        <v>0</v>
      </c>
      <c r="N37" s="64">
        <f t="shared" si="5"/>
        <v>0</v>
      </c>
    </row>
    <row r="38" spans="1:14" ht="25.5">
      <c r="A38" s="13" t="s">
        <v>50</v>
      </c>
      <c r="B38" s="4" t="s">
        <v>65</v>
      </c>
      <c r="C38" s="51"/>
      <c r="D38" s="51">
        <f>Zadłużenie!E33</f>
        <v>0</v>
      </c>
      <c r="E38" s="51">
        <f>Zadłużenie!F33</f>
        <v>0</v>
      </c>
      <c r="F38" s="51">
        <f>Zadłużenie!G33</f>
        <v>0</v>
      </c>
      <c r="G38" s="51">
        <f>Zadłużenie!H33</f>
        <v>0</v>
      </c>
      <c r="H38" s="51">
        <f>Zadłużenie!I33</f>
        <v>0</v>
      </c>
      <c r="I38" s="51">
        <f>Zadłużenie!J33</f>
        <v>0</v>
      </c>
      <c r="J38" s="51">
        <f>Zadłużenie!K33</f>
        <v>0</v>
      </c>
      <c r="K38" s="51">
        <f>Zadłużenie!L33</f>
        <v>0</v>
      </c>
      <c r="L38" s="51">
        <f>Zadłużenie!M33</f>
        <v>0</v>
      </c>
      <c r="M38" s="51">
        <f>Zadłużenie!N33</f>
        <v>0</v>
      </c>
      <c r="N38" s="65">
        <f>Zadłużenie!O33</f>
        <v>0</v>
      </c>
    </row>
    <row r="39" spans="1:14" ht="31.5" customHeight="1">
      <c r="A39" s="13" t="s">
        <v>51</v>
      </c>
      <c r="B39" s="4" t="s">
        <v>52</v>
      </c>
      <c r="C39" s="51">
        <v>1165441.16</v>
      </c>
      <c r="D39" s="51">
        <f>(D19+D20+D24+D25)-D32+C39</f>
        <v>3184160</v>
      </c>
      <c r="E39" s="51">
        <f>(E19+E20+E24+E25)-E32+D39</f>
        <v>2360000</v>
      </c>
      <c r="F39" s="51">
        <f aca="true" t="shared" si="6" ref="F39:N39">(F19+F20+F24+F25)-F32+E39</f>
        <v>1485000</v>
      </c>
      <c r="G39" s="51">
        <f t="shared" si="6"/>
        <v>335000</v>
      </c>
      <c r="H39" s="51">
        <f t="shared" si="6"/>
        <v>-925000</v>
      </c>
      <c r="I39" s="51">
        <f t="shared" si="6"/>
        <v>-925000</v>
      </c>
      <c r="J39" s="51">
        <f t="shared" si="6"/>
        <v>-925000</v>
      </c>
      <c r="K39" s="51">
        <f t="shared" si="6"/>
        <v>-925000</v>
      </c>
      <c r="L39" s="51">
        <f t="shared" si="6"/>
        <v>-925000</v>
      </c>
      <c r="M39" s="51">
        <f t="shared" si="6"/>
        <v>-925000</v>
      </c>
      <c r="N39" s="65">
        <f t="shared" si="6"/>
        <v>-925000</v>
      </c>
    </row>
    <row r="40" spans="1:14" ht="40.5" customHeight="1">
      <c r="A40" s="13" t="s">
        <v>54</v>
      </c>
      <c r="B40" s="17" t="s">
        <v>79</v>
      </c>
      <c r="C40" s="51">
        <f>((C32-C34+C29+C38)/C9)*100</f>
        <v>5.798746719279015</v>
      </c>
      <c r="D40" s="51">
        <f>((D32-D34+D29+D38)/D9)*100</f>
        <v>3.7879067202102474</v>
      </c>
      <c r="E40" s="51">
        <f aca="true" t="shared" si="7" ref="E40:N40">(E32+E29+E38)/E9*100</f>
        <v>5.17449299719888</v>
      </c>
      <c r="F40" s="51">
        <f t="shared" si="7"/>
        <v>5.238639004149378</v>
      </c>
      <c r="G40" s="51">
        <f t="shared" si="7"/>
        <v>6.6081936376210235</v>
      </c>
      <c r="H40" s="51">
        <f t="shared" si="7"/>
        <v>6.891642355483523</v>
      </c>
      <c r="I40" s="51" t="e">
        <f t="shared" si="7"/>
        <v>#DIV/0!</v>
      </c>
      <c r="J40" s="51" t="e">
        <f t="shared" si="7"/>
        <v>#DIV/0!</v>
      </c>
      <c r="K40" s="51" t="e">
        <f t="shared" si="7"/>
        <v>#DIV/0!</v>
      </c>
      <c r="L40" s="51" t="e">
        <f t="shared" si="7"/>
        <v>#DIV/0!</v>
      </c>
      <c r="M40" s="51" t="e">
        <f t="shared" si="7"/>
        <v>#DIV/0!</v>
      </c>
      <c r="N40" s="65" t="e">
        <f t="shared" si="7"/>
        <v>#DIV/0!</v>
      </c>
    </row>
    <row r="41" spans="1:14" ht="51.75" customHeight="1" thickBot="1">
      <c r="A41" s="18" t="s">
        <v>55</v>
      </c>
      <c r="B41" s="11" t="s">
        <v>80</v>
      </c>
      <c r="C41" s="57">
        <f aca="true" t="shared" si="8" ref="C41:N41">C39/C9*100</f>
        <v>5.647066085977155</v>
      </c>
      <c r="D41" s="57">
        <f t="shared" si="8"/>
        <v>14.245757480760805</v>
      </c>
      <c r="E41" s="57">
        <f t="shared" si="8"/>
        <v>13.221288515406163</v>
      </c>
      <c r="F41" s="57">
        <f t="shared" si="8"/>
        <v>8.215767634854771</v>
      </c>
      <c r="G41" s="57">
        <f t="shared" si="8"/>
        <v>1.8533886583679116</v>
      </c>
      <c r="H41" s="57">
        <f t="shared" si="8"/>
        <v>-4.997298757428418</v>
      </c>
      <c r="I41" s="57" t="e">
        <f t="shared" si="8"/>
        <v>#DIV/0!</v>
      </c>
      <c r="J41" s="57" t="e">
        <f t="shared" si="8"/>
        <v>#DIV/0!</v>
      </c>
      <c r="K41" s="57" t="e">
        <f t="shared" si="8"/>
        <v>#DIV/0!</v>
      </c>
      <c r="L41" s="57" t="e">
        <f t="shared" si="8"/>
        <v>#DIV/0!</v>
      </c>
      <c r="M41" s="57" t="e">
        <f t="shared" si="8"/>
        <v>#DIV/0!</v>
      </c>
      <c r="N41" s="66" t="e">
        <f t="shared" si="8"/>
        <v>#DIV/0!</v>
      </c>
    </row>
    <row r="42" ht="13.5" thickTop="1"/>
  </sheetData>
  <mergeCells count="7">
    <mergeCell ref="A2:L2"/>
    <mergeCell ref="M2:N2"/>
    <mergeCell ref="M6:N6"/>
    <mergeCell ref="A7:A8"/>
    <mergeCell ref="B7:B8"/>
    <mergeCell ref="C7:C8"/>
    <mergeCell ref="A4:H4"/>
  </mergeCells>
  <printOptions/>
  <pageMargins left="0.2755905511811024" right="0.4724409448818898" top="0.1968503937007874" bottom="0" header="0.3937007874015748" footer="0.1968503937007874"/>
  <pageSetup horizontalDpi="300" verticalDpi="300" orientation="landscape" paperSize="9" scale="9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6">
      <selection activeCell="G21" sqref="G21"/>
    </sheetView>
  </sheetViews>
  <sheetFormatPr defaultColWidth="9.00390625" defaultRowHeight="12.75"/>
  <cols>
    <col min="1" max="1" width="4.75390625" style="0" customWidth="1"/>
    <col min="2" max="2" width="31.375" style="0" customWidth="1"/>
    <col min="3" max="3" width="19.125" style="0" customWidth="1"/>
    <col min="4" max="4" width="13.25390625" style="0" customWidth="1"/>
    <col min="5" max="5" width="0.12890625" style="0" customWidth="1"/>
    <col min="6" max="6" width="7.375" style="0" hidden="1" customWidth="1"/>
    <col min="7" max="7" width="16.25390625" style="0" customWidth="1"/>
    <col min="8" max="8" width="16.625" style="0" customWidth="1"/>
    <col min="9" max="9" width="17.875" style="0" customWidth="1"/>
    <col min="10" max="10" width="14.25390625" style="0" hidden="1" customWidth="1"/>
    <col min="11" max="15" width="7.375" style="0" hidden="1" customWidth="1"/>
  </cols>
  <sheetData>
    <row r="1" ht="12.75">
      <c r="O1" s="25" t="s">
        <v>66</v>
      </c>
    </row>
    <row r="2" spans="1:15" ht="15.75">
      <c r="A2" s="84" t="s">
        <v>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6" t="s">
        <v>72</v>
      </c>
    </row>
    <row r="4" spans="4:15" ht="13.5" thickBot="1">
      <c r="D4" s="111" t="s">
        <v>57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s="19" customFormat="1" ht="38.25" customHeight="1" thickTop="1">
      <c r="A5" s="12" t="s">
        <v>53</v>
      </c>
      <c r="B5" s="20" t="s">
        <v>56</v>
      </c>
      <c r="C5" s="20" t="s">
        <v>0</v>
      </c>
      <c r="D5" s="7" t="s">
        <v>83</v>
      </c>
      <c r="E5" s="20">
        <v>2006</v>
      </c>
      <c r="F5" s="20">
        <v>2007</v>
      </c>
      <c r="G5" s="20">
        <v>2008</v>
      </c>
      <c r="H5" s="20">
        <v>2009</v>
      </c>
      <c r="I5" s="20">
        <v>2010</v>
      </c>
      <c r="J5" s="20">
        <v>2011</v>
      </c>
      <c r="K5" s="20">
        <v>2012</v>
      </c>
      <c r="L5" s="20">
        <v>2013</v>
      </c>
      <c r="M5" s="20">
        <v>2014</v>
      </c>
      <c r="N5" s="20">
        <v>2015</v>
      </c>
      <c r="O5" s="37">
        <v>2016</v>
      </c>
    </row>
    <row r="6" spans="1:15" s="21" customFormat="1" ht="28.5" customHeight="1">
      <c r="A6" s="104" t="s">
        <v>2</v>
      </c>
      <c r="B6" s="87" t="s">
        <v>70</v>
      </c>
      <c r="C6" s="22" t="s">
        <v>59</v>
      </c>
      <c r="D6" s="32">
        <f>D9+D12+D15+D18</f>
        <v>0</v>
      </c>
      <c r="E6" s="32">
        <f aca="true" t="shared" si="0" ref="E6:O6">E9+E12+E15+E18</f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8">
        <f t="shared" si="0"/>
        <v>0</v>
      </c>
    </row>
    <row r="7" spans="1:15" s="21" customFormat="1" ht="31.5" customHeight="1">
      <c r="A7" s="105"/>
      <c r="B7" s="88"/>
      <c r="C7" s="22" t="s">
        <v>60</v>
      </c>
      <c r="D7" s="43" t="s">
        <v>75</v>
      </c>
      <c r="E7" s="32">
        <f aca="true" t="shared" si="1" ref="E7:O7">E10+E13+E16+E19</f>
        <v>0</v>
      </c>
      <c r="F7" s="32">
        <f t="shared" si="1"/>
        <v>0</v>
      </c>
      <c r="G7" s="32">
        <f t="shared" si="1"/>
        <v>100000</v>
      </c>
      <c r="H7" s="32">
        <f t="shared" si="1"/>
        <v>375000</v>
      </c>
      <c r="I7" s="32">
        <f t="shared" si="1"/>
        <v>450000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8">
        <f t="shared" si="1"/>
        <v>0</v>
      </c>
    </row>
    <row r="8" spans="1:15" s="21" customFormat="1" ht="1.5" customHeight="1">
      <c r="A8" s="106"/>
      <c r="B8" s="89"/>
      <c r="C8" s="22" t="s">
        <v>61</v>
      </c>
      <c r="D8" s="43" t="s">
        <v>75</v>
      </c>
      <c r="E8" s="32">
        <f aca="true" t="shared" si="2" ref="E8:O8">E11+E14+E17+E20</f>
        <v>0</v>
      </c>
      <c r="F8" s="32">
        <f t="shared" si="2"/>
        <v>0</v>
      </c>
      <c r="G8" s="32">
        <f t="shared" si="2"/>
        <v>0</v>
      </c>
      <c r="H8" s="32">
        <f t="shared" si="2"/>
        <v>0</v>
      </c>
      <c r="I8" s="32">
        <f t="shared" si="2"/>
        <v>0</v>
      </c>
      <c r="J8" s="32">
        <f t="shared" si="2"/>
        <v>0</v>
      </c>
      <c r="K8" s="32">
        <f t="shared" si="2"/>
        <v>0</v>
      </c>
      <c r="L8" s="32">
        <f t="shared" si="2"/>
        <v>0</v>
      </c>
      <c r="M8" s="32">
        <f t="shared" si="2"/>
        <v>0</v>
      </c>
      <c r="N8" s="32">
        <f t="shared" si="2"/>
        <v>0</v>
      </c>
      <c r="O8" s="38">
        <f t="shared" si="2"/>
        <v>0</v>
      </c>
    </row>
    <row r="9" spans="1:15" s="21" customFormat="1" ht="22.5" customHeight="1">
      <c r="A9" s="99" t="s">
        <v>58</v>
      </c>
      <c r="B9" s="87" t="s">
        <v>84</v>
      </c>
      <c r="C9" s="23" t="s">
        <v>59</v>
      </c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9"/>
    </row>
    <row r="10" spans="1:15" s="21" customFormat="1" ht="26.25" customHeight="1">
      <c r="A10" s="100"/>
      <c r="B10" s="88"/>
      <c r="C10" s="23" t="s">
        <v>60</v>
      </c>
      <c r="D10" s="43" t="s">
        <v>75</v>
      </c>
      <c r="E10" s="31"/>
      <c r="F10" s="31"/>
      <c r="G10" s="31">
        <v>100000</v>
      </c>
      <c r="H10" s="31">
        <v>375000</v>
      </c>
      <c r="I10" s="31">
        <v>450000</v>
      </c>
      <c r="J10" s="31"/>
      <c r="K10" s="31"/>
      <c r="L10" s="31"/>
      <c r="M10" s="31"/>
      <c r="N10" s="31"/>
      <c r="O10" s="39"/>
    </row>
    <row r="11" spans="1:15" s="21" customFormat="1" ht="12.75" customHeight="1" hidden="1">
      <c r="A11" s="110"/>
      <c r="B11" s="89"/>
      <c r="C11" s="23" t="s">
        <v>61</v>
      </c>
      <c r="D11" s="43" t="s">
        <v>75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</row>
    <row r="12" spans="1:15" s="21" customFormat="1" ht="12.75" hidden="1">
      <c r="A12" s="99" t="s">
        <v>62</v>
      </c>
      <c r="B12" s="107"/>
      <c r="C12" s="23" t="s">
        <v>59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9"/>
    </row>
    <row r="13" spans="1:15" s="21" customFormat="1" ht="12.75" hidden="1">
      <c r="A13" s="100"/>
      <c r="B13" s="108"/>
      <c r="C13" s="23" t="s">
        <v>60</v>
      </c>
      <c r="D13" s="43" t="s">
        <v>75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9"/>
    </row>
    <row r="14" spans="1:15" s="21" customFormat="1" ht="12.75" hidden="1">
      <c r="A14" s="110"/>
      <c r="B14" s="109"/>
      <c r="C14" s="23" t="s">
        <v>61</v>
      </c>
      <c r="D14" s="43" t="s">
        <v>75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9"/>
    </row>
    <row r="15" spans="1:15" s="21" customFormat="1" ht="10.5" customHeight="1" hidden="1">
      <c r="A15" s="99" t="s">
        <v>63</v>
      </c>
      <c r="B15" s="107"/>
      <c r="C15" s="23" t="s">
        <v>59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9"/>
    </row>
    <row r="16" spans="1:15" s="21" customFormat="1" ht="12.75" hidden="1">
      <c r="A16" s="100"/>
      <c r="B16" s="108"/>
      <c r="C16" s="23" t="s">
        <v>60</v>
      </c>
      <c r="D16" s="43" t="s">
        <v>75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9"/>
    </row>
    <row r="17" spans="1:15" s="21" customFormat="1" ht="12" customHeight="1" hidden="1">
      <c r="A17" s="110"/>
      <c r="B17" s="109"/>
      <c r="C17" s="23" t="s">
        <v>61</v>
      </c>
      <c r="D17" s="43" t="s">
        <v>75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9"/>
    </row>
    <row r="18" spans="1:15" ht="11.25" customHeight="1" hidden="1">
      <c r="A18" s="112" t="s">
        <v>64</v>
      </c>
      <c r="B18" s="107"/>
      <c r="C18" s="23" t="s">
        <v>59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</row>
    <row r="19" spans="1:15" ht="12" customHeight="1" hidden="1">
      <c r="A19" s="112"/>
      <c r="B19" s="108"/>
      <c r="C19" s="23" t="s">
        <v>60</v>
      </c>
      <c r="D19" s="43" t="s">
        <v>75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11.25" customHeight="1" hidden="1">
      <c r="A20" s="112"/>
      <c r="B20" s="109"/>
      <c r="C20" s="23" t="s">
        <v>61</v>
      </c>
      <c r="D20" s="43" t="s">
        <v>75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s="21" customFormat="1" ht="26.25" customHeight="1">
      <c r="A21" s="104" t="s">
        <v>17</v>
      </c>
      <c r="B21" s="87" t="s">
        <v>71</v>
      </c>
      <c r="C21" s="22" t="s">
        <v>59</v>
      </c>
      <c r="D21" s="32">
        <f>D24+D27</f>
        <v>0</v>
      </c>
      <c r="E21" s="32">
        <f aca="true" t="shared" si="3" ref="E21:O21">E24+E27</f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  <c r="K21" s="32">
        <f t="shared" si="3"/>
        <v>0</v>
      </c>
      <c r="L21" s="32">
        <f t="shared" si="3"/>
        <v>0</v>
      </c>
      <c r="M21" s="32">
        <f t="shared" si="3"/>
        <v>0</v>
      </c>
      <c r="N21" s="32">
        <f t="shared" si="3"/>
        <v>0</v>
      </c>
      <c r="O21" s="38">
        <f t="shared" si="3"/>
        <v>0</v>
      </c>
    </row>
    <row r="22" spans="1:15" s="21" customFormat="1" ht="24.75" customHeight="1">
      <c r="A22" s="105"/>
      <c r="B22" s="88"/>
      <c r="C22" s="22" t="s">
        <v>60</v>
      </c>
      <c r="D22" s="43" t="s">
        <v>75</v>
      </c>
      <c r="E22" s="32">
        <f aca="true" t="shared" si="4" ref="E22:O22">E25+E28</f>
        <v>0</v>
      </c>
      <c r="F22" s="32">
        <f t="shared" si="4"/>
        <v>0</v>
      </c>
      <c r="G22" s="32">
        <f t="shared" si="4"/>
        <v>36400</v>
      </c>
      <c r="H22" s="32">
        <f t="shared" si="4"/>
        <v>374168</v>
      </c>
      <c r="I22" s="32">
        <f t="shared" si="4"/>
        <v>260656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8">
        <f t="shared" si="4"/>
        <v>0</v>
      </c>
    </row>
    <row r="23" spans="1:15" s="21" customFormat="1" ht="0.75" customHeight="1">
      <c r="A23" s="106"/>
      <c r="B23" s="89"/>
      <c r="C23" s="22" t="s">
        <v>61</v>
      </c>
      <c r="D23" s="43" t="s">
        <v>75</v>
      </c>
      <c r="E23" s="32">
        <f aca="true" t="shared" si="5" ref="E23:O23">E26+E29</f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8">
        <f t="shared" si="5"/>
        <v>0</v>
      </c>
    </row>
    <row r="24" spans="1:15" s="21" customFormat="1" ht="24" customHeight="1">
      <c r="A24" s="99" t="s">
        <v>58</v>
      </c>
      <c r="B24" s="87" t="s">
        <v>85</v>
      </c>
      <c r="C24" s="23" t="s">
        <v>59</v>
      </c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9"/>
    </row>
    <row r="25" spans="1:15" s="21" customFormat="1" ht="26.25" customHeight="1">
      <c r="A25" s="100"/>
      <c r="B25" s="88"/>
      <c r="C25" s="23" t="s">
        <v>60</v>
      </c>
      <c r="D25" s="43" t="s">
        <v>75</v>
      </c>
      <c r="E25" s="31"/>
      <c r="F25" s="31"/>
      <c r="G25" s="31">
        <v>36400</v>
      </c>
      <c r="H25" s="31">
        <v>145600</v>
      </c>
      <c r="I25" s="31">
        <v>146360</v>
      </c>
      <c r="J25" s="31"/>
      <c r="K25" s="31"/>
      <c r="L25" s="31"/>
      <c r="M25" s="31"/>
      <c r="N25" s="31"/>
      <c r="O25" s="39"/>
    </row>
    <row r="26" spans="1:15" s="21" customFormat="1" ht="12.75" hidden="1">
      <c r="A26" s="110"/>
      <c r="B26" s="89"/>
      <c r="C26" s="23" t="s">
        <v>61</v>
      </c>
      <c r="D26" s="43" t="s">
        <v>75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9"/>
    </row>
    <row r="27" spans="1:15" ht="27" customHeight="1">
      <c r="A27" s="99" t="s">
        <v>62</v>
      </c>
      <c r="B27" s="87" t="s">
        <v>86</v>
      </c>
      <c r="C27" s="24" t="s">
        <v>59</v>
      </c>
      <c r="D27" s="33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40"/>
    </row>
    <row r="28" spans="1:15" ht="24.75" customHeight="1">
      <c r="A28" s="100"/>
      <c r="B28" s="88"/>
      <c r="C28" s="23" t="s">
        <v>60</v>
      </c>
      <c r="D28" s="43" t="s">
        <v>75</v>
      </c>
      <c r="E28" s="31"/>
      <c r="F28" s="31"/>
      <c r="G28" s="31"/>
      <c r="H28" s="29">
        <v>228568</v>
      </c>
      <c r="I28" s="31">
        <v>114296</v>
      </c>
      <c r="J28" s="31"/>
      <c r="K28" s="31"/>
      <c r="L28" s="31"/>
      <c r="M28" s="31"/>
      <c r="N28" s="31"/>
      <c r="O28" s="39"/>
    </row>
    <row r="29" spans="1:15" ht="0.75" customHeight="1">
      <c r="A29" s="100"/>
      <c r="B29" s="89"/>
      <c r="C29" s="24" t="s">
        <v>61</v>
      </c>
      <c r="D29" s="43" t="s">
        <v>75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/>
    </row>
    <row r="30" spans="1:15" s="21" customFormat="1" ht="26.25" customHeight="1">
      <c r="A30" s="104" t="s">
        <v>32</v>
      </c>
      <c r="B30" s="87" t="s">
        <v>67</v>
      </c>
      <c r="C30" s="22" t="s">
        <v>59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2"/>
    </row>
    <row r="31" spans="1:15" s="21" customFormat="1" ht="26.25" customHeight="1">
      <c r="A31" s="105"/>
      <c r="B31" s="88"/>
      <c r="C31" s="22" t="s">
        <v>74</v>
      </c>
      <c r="D31" s="43" t="s">
        <v>75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2"/>
    </row>
    <row r="32" spans="1:15" s="21" customFormat="1" ht="0.75" customHeight="1">
      <c r="A32" s="106"/>
      <c r="B32" s="89"/>
      <c r="C32" s="22" t="s">
        <v>61</v>
      </c>
      <c r="D32" s="43" t="s">
        <v>75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2"/>
    </row>
    <row r="33" spans="1:15" s="21" customFormat="1" ht="12.75">
      <c r="A33" s="104" t="s">
        <v>41</v>
      </c>
      <c r="B33" s="87" t="s">
        <v>68</v>
      </c>
      <c r="C33" s="93" t="s">
        <v>69</v>
      </c>
      <c r="D33" s="90" t="s">
        <v>75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81"/>
    </row>
    <row r="34" spans="1:15" s="21" customFormat="1" ht="12.75">
      <c r="A34" s="105"/>
      <c r="B34" s="88"/>
      <c r="C34" s="94"/>
      <c r="D34" s="91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82"/>
    </row>
    <row r="35" spans="1:15" s="21" customFormat="1" ht="12.75">
      <c r="A35" s="106"/>
      <c r="B35" s="89"/>
      <c r="C35" s="95"/>
      <c r="D35" s="96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6"/>
    </row>
    <row r="36" spans="1:15" s="21" customFormat="1" ht="12.75">
      <c r="A36" s="101" t="s">
        <v>50</v>
      </c>
      <c r="B36" s="87" t="s">
        <v>73</v>
      </c>
      <c r="C36" s="67" t="s">
        <v>61</v>
      </c>
      <c r="D36" s="90" t="s">
        <v>75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81"/>
    </row>
    <row r="37" spans="1:15" s="21" customFormat="1" ht="12.75">
      <c r="A37" s="102"/>
      <c r="B37" s="88"/>
      <c r="C37" s="68"/>
      <c r="D37" s="91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82"/>
    </row>
    <row r="38" spans="1:15" s="21" customFormat="1" ht="13.5" thickBot="1">
      <c r="A38" s="103"/>
      <c r="B38" s="98"/>
      <c r="C38" s="97"/>
      <c r="D38" s="92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3"/>
    </row>
    <row r="39" ht="13.5" thickTop="1">
      <c r="D39" s="45"/>
    </row>
    <row r="40" ht="12.75">
      <c r="D40" s="44"/>
    </row>
  </sheetData>
  <mergeCells count="50">
    <mergeCell ref="D4:O4"/>
    <mergeCell ref="A18:A20"/>
    <mergeCell ref="A6:A8"/>
    <mergeCell ref="B6:B8"/>
    <mergeCell ref="A9:A11"/>
    <mergeCell ref="A12:A14"/>
    <mergeCell ref="A15:A17"/>
    <mergeCell ref="B9:B11"/>
    <mergeCell ref="B12:B14"/>
    <mergeCell ref="B15:B17"/>
    <mergeCell ref="B18:B20"/>
    <mergeCell ref="A21:A23"/>
    <mergeCell ref="B21:B23"/>
    <mergeCell ref="A24:A26"/>
    <mergeCell ref="B24:B26"/>
    <mergeCell ref="C36:C38"/>
    <mergeCell ref="B36:B38"/>
    <mergeCell ref="A27:A29"/>
    <mergeCell ref="A36:A38"/>
    <mergeCell ref="A30:A32"/>
    <mergeCell ref="B30:B32"/>
    <mergeCell ref="A33:A35"/>
    <mergeCell ref="B33:B35"/>
    <mergeCell ref="I36:I38"/>
    <mergeCell ref="B27:B29"/>
    <mergeCell ref="H36:H38"/>
    <mergeCell ref="G36:G38"/>
    <mergeCell ref="F36:F38"/>
    <mergeCell ref="E36:E38"/>
    <mergeCell ref="D36:D38"/>
    <mergeCell ref="C33:C35"/>
    <mergeCell ref="E33:E35"/>
    <mergeCell ref="D33:D35"/>
    <mergeCell ref="F33:F35"/>
    <mergeCell ref="G33:G35"/>
    <mergeCell ref="O33:O35"/>
    <mergeCell ref="I33:I35"/>
    <mergeCell ref="J33:J35"/>
    <mergeCell ref="K33:K35"/>
    <mergeCell ref="H33:H35"/>
    <mergeCell ref="N36:N38"/>
    <mergeCell ref="O36:O38"/>
    <mergeCell ref="A2:N2"/>
    <mergeCell ref="M36:M38"/>
    <mergeCell ref="L36:L38"/>
    <mergeCell ref="K36:K38"/>
    <mergeCell ref="J36:J38"/>
    <mergeCell ref="L33:L35"/>
    <mergeCell ref="M33:M35"/>
    <mergeCell ref="N33:N35"/>
  </mergeCells>
  <printOptions/>
  <pageMargins left="0.7480314960629921" right="0.4724409448818898" top="0.2362204724409449" bottom="0.15748031496062992" header="0.2755905511811024" footer="0.15748031496062992"/>
  <pageSetup horizontalDpi="300" verticalDpi="300" orientation="landscape" paperSize="9" r:id="rId1"/>
  <headerFooter alignWithMargins="0">
    <oddHeader>&amp;RZałącznik Nr 14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Municipium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Municipium SA</dc:creator>
  <cp:keywords/>
  <dc:description/>
  <cp:lastModifiedBy>Aruszczak</cp:lastModifiedBy>
  <cp:lastPrinted>2008-11-28T11:30:33Z</cp:lastPrinted>
  <dcterms:created xsi:type="dcterms:W3CDTF">2003-06-05T07:38:39Z</dcterms:created>
  <dcterms:modified xsi:type="dcterms:W3CDTF">2008-11-28T11:31:16Z</dcterms:modified>
  <cp:category/>
  <cp:version/>
  <cp:contentType/>
  <cp:contentStatus/>
</cp:coreProperties>
</file>