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7" activeTab="2"/>
  </bookViews>
  <sheets>
    <sheet name="I Prognoza kwoty długu" sheetId="1" r:id="rId1"/>
    <sheet name="II Dodatkowe dane" sheetId="2" r:id="rId2"/>
    <sheet name="III Przedsięwzięcia" sheetId="3" r:id="rId3"/>
    <sheet name="Wykresy" sheetId="4" r:id="rId4"/>
  </sheets>
  <definedNames/>
  <calcPr fullCalcOnLoad="1"/>
</workbook>
</file>

<file path=xl/sharedStrings.xml><?xml version="1.0" encoding="utf-8"?>
<sst xmlns="http://schemas.openxmlformats.org/spreadsheetml/2006/main" count="214" uniqueCount="129">
  <si>
    <t>Wykonanie na 31.12.2008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</si>
  <si>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</si>
  <si>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</si>
  <si>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</si>
  <si>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</si>
  <si>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</si>
  <si>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</si>
  <si>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</si>
  <si>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</si>
  <si>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</si>
  <si>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</si>
  <si>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</si>
  <si>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</si>
  <si>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</si>
  <si>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</si>
  <si>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</si>
  <si>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</si>
  <si>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</si>
  <si>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</si>
  <si>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</si>
  <si>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</si>
  <si>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</si>
  <si>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</si>
  <si>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</si>
  <si>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</si>
  <si>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</si>
  <si>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</si>
  <si>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</si>
  <si>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</si>
  <si>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</si>
  <si>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</si>
  <si>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</si>
  <si>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</si>
  <si>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</si>
  <si>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</si>
  <si>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</si>
  <si>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</si>
  <si>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</si>
  <si>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</si>
  <si>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</si>
  <si>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</si>
  <si>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</si>
  <si>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</si>
  <si>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</si>
  <si>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</si>
  <si>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</si>
  <si>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</si>
  <si>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</si>
  <si>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</si>
  <si>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</si>
  <si>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</si>
  <si>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</si>
  <si>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</si>
  <si>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</si>
  <si>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</si>
  <si>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</si>
  <si>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**  Wolne środki - nadwyżki środków pieniężnych na rachunku bieżącym budżetu j.s.t. wynikające z rozliczeń wyemitowanych papierów wartościowych, kredytów i pożyczek z lat ubiegłych.</t>
  </si>
  <si>
    <t>Lata</t>
  </si>
  <si>
    <t>1. Wydatki na realizację przedsięwzięć, w tym:</t>
  </si>
  <si>
    <t>1.1. Bieżące</t>
  </si>
  <si>
    <t>2. Wydatki na wynagrodzenia i składki od nich naliczane</t>
  </si>
  <si>
    <t>3. Wydatki związane z funkcjonowaniem oraganów</t>
  </si>
  <si>
    <t>1.2. Majątkowe</t>
  </si>
  <si>
    <t>Nazwa i cel przedsięwzięcia</t>
  </si>
  <si>
    <t>Jednostka organizacyjna wykonująca lub koordynująca wykonanie zadania</t>
  </si>
  <si>
    <t>Okres realizacji</t>
  </si>
  <si>
    <t>Łączne nakłady finansowe</t>
  </si>
  <si>
    <t>Limity wydatków w poszczególnych latach</t>
  </si>
  <si>
    <t>Limit zobowiązań</t>
  </si>
  <si>
    <t>a) wydatki bieżące</t>
  </si>
  <si>
    <t>b) wydatki majątkowe</t>
  </si>
  <si>
    <t>2. Umowy, o których mowa w art. 226 ust. 4 pkt 2 ufp**, z tego:</t>
  </si>
  <si>
    <t>3. Gwarancje i poręczenia udzielane przez j.s.t. (wydatki bieżące)</t>
  </si>
  <si>
    <t>Objaśnienia</t>
  </si>
  <si>
    <t>* programy, projekty lub zadania, w tym związane z:</t>
  </si>
  <si>
    <t>a) programami finansowanymi z udziałem środków, o których mowa w art. 5 ust. 1 pkt 2 i 3 ustawy z 27 sierpnia 2009 r. o finansach publicznych,</t>
  </si>
  <si>
    <t>b) umowami o partnerstwie publiczno-prywatnym;</t>
  </si>
  <si>
    <t>** umowy, których realizacja w roku budżetowym i w latach następnych jest niezbędna do zapewnienia ciągłości działania jednostki i z których wynikające płatności wykraczają poza rok budżetowy</t>
  </si>
  <si>
    <r>
      <t xml:space="preserve">*  Kredyty, pożyczki i papiery wartościowe </t>
    </r>
    <r>
      <rPr>
        <sz val="10"/>
        <rFont val="Arial"/>
        <family val="2"/>
      </rPr>
      <t xml:space="preserve">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</si>
  <si>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t>1.4. …………….., z tego:</t>
  </si>
  <si>
    <t>1.5. …………….., z tego:</t>
  </si>
  <si>
    <t>1.6. …………….., z tego:</t>
  </si>
  <si>
    <t>1.7. …………….., z tego:</t>
  </si>
  <si>
    <t>1.8. …………….., z tego:</t>
  </si>
  <si>
    <t>1.9. …………….., z tego:</t>
  </si>
  <si>
    <t>1.10. …………….., z tego:</t>
  </si>
  <si>
    <t>Wykonanie na 31.12.2009 r.</t>
  </si>
  <si>
    <t>Liczba błędów:</t>
  </si>
  <si>
    <t>1.11. …………….., z tego:</t>
  </si>
  <si>
    <t>1.12. …………….., z tego:</t>
  </si>
  <si>
    <t>1.13. …………….., z tego:</t>
  </si>
  <si>
    <t>1.14. …………….., z tego:</t>
  </si>
  <si>
    <t>1.15. …………….., z tego:</t>
  </si>
  <si>
    <t>1.16. …………….., z tego:</t>
  </si>
  <si>
    <t>1.17. …………….., z tego:</t>
  </si>
  <si>
    <t>1.18. …………….., z tego:</t>
  </si>
  <si>
    <t>1.19. …………….., z tego:</t>
  </si>
  <si>
    <t>1.20. …………….., z tego:</t>
  </si>
  <si>
    <t>1.21. …………….., z tego:</t>
  </si>
  <si>
    <t>1.22. …………….., z tego:</t>
  </si>
  <si>
    <t>1.23. …………….., z tego:</t>
  </si>
  <si>
    <t>1.24. …………….., z tego:</t>
  </si>
  <si>
    <t>1.25. …………….., z tego:</t>
  </si>
  <si>
    <t>1.26. …………….., z tego:</t>
  </si>
  <si>
    <t>1.27. …………….., z tego:</t>
  </si>
  <si>
    <t>1.28. …………….., z tego:</t>
  </si>
  <si>
    <t>1.29. …………….., z tego:</t>
  </si>
  <si>
    <t>1.30. …………….., z tego:</t>
  </si>
  <si>
    <t>Klasyfikacja budżetowa</t>
  </si>
  <si>
    <t>K. (dochody bieżące + dochody ze sprzedaży majątku - wydatki bieżące) / dochody ogółem</t>
  </si>
  <si>
    <t>L. Średnia arytmetyczna pozycji pierwszej z ostatnich trzech lat</t>
  </si>
  <si>
    <t>M. Ocena spełnienia warunku uchwalenia budżetu z art. 243 ufp</t>
  </si>
  <si>
    <t>X</t>
  </si>
  <si>
    <t>1. Przedsięwzięcia, o których mowa w art. 226 ust. 4 pkt 1 ufp*, z tego:</t>
  </si>
  <si>
    <t>3. Wydatki związane z funkcjonowaniem organów</t>
  </si>
  <si>
    <t>1.1 Uzupełnienie Zintegrowanego Systemu Gospodarki Odpadami Miasta i Gminy Szczebrzeszyn, z tego:</t>
  </si>
  <si>
    <t>Urząd Miejski w Szczebrzeszynie</t>
  </si>
  <si>
    <t>1.3. Adaptacja lokali handlowych na Miejsko-Gminną Bibliotekę Publiczną w Szczebrzeszynie., z tego:</t>
  </si>
  <si>
    <t>2011-2012</t>
  </si>
  <si>
    <t>II DODATKOWE DANE O PLANOWANYCH I PROGNOZOWANYCH WYDATKACH</t>
  </si>
  <si>
    <t>921.92116</t>
  </si>
  <si>
    <t xml:space="preserve">900.90002 </t>
  </si>
  <si>
    <t>I.  PROGNOZA ŁĄCZNEJ KWOTY DŁUGU GMINY I MIASTA SZCZEBRZESZYN NA LATA 2011-2019</t>
  </si>
  <si>
    <t>2009-2013</t>
  </si>
  <si>
    <t xml:space="preserve"> PRZEDSIĘWZIĘCIA REALIZOWANE W LATACH 2011-2019</t>
  </si>
  <si>
    <t>Wykonanie na 31.12.2010 r.</t>
  </si>
  <si>
    <t>1.2. " 5 zalewów morze atrakcji", z tego:</t>
  </si>
  <si>
    <t>630.63095</t>
  </si>
  <si>
    <t>2010-2012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</si>
</sst>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Czcionka tekstu podstawowego"/>
      <family val="0"/>
    </font>
    <font>
      <b/>
      <sz val="16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18" fillId="0" borderId="10" xfId="0" applyNumberFormat="1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18" fillId="0" borderId="13" xfId="0" applyNumberFormat="1" applyFont="1" applyBorder="1" applyAlignment="1" applyProtection="1">
      <alignment/>
      <protection/>
    </xf>
    <xf numFmtId="164" fontId="18" fillId="0" borderId="14" xfId="0" applyNumberFormat="1" applyFont="1" applyBorder="1" applyAlignment="1" applyProtection="1">
      <alignment/>
      <protection/>
    </xf>
    <xf numFmtId="164" fontId="18" fillId="0" borderId="11" xfId="0" applyNumberFormat="1" applyFon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18" fillId="0" borderId="12" xfId="0" applyNumberFormat="1" applyFont="1" applyBorder="1" applyAlignment="1" applyProtection="1">
      <alignment/>
      <protection/>
    </xf>
    <xf numFmtId="10" fontId="18" fillId="0" borderId="14" xfId="0" applyNumberFormat="1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18" fillId="25" borderId="20" xfId="0" applyFont="1" applyFill="1" applyBorder="1" applyAlignment="1" applyProtection="1">
      <alignment vertical="center" wrapText="1"/>
      <protection/>
    </xf>
    <xf numFmtId="0" fontId="0" fillId="25" borderId="21" xfId="0" applyFont="1" applyFill="1" applyBorder="1" applyAlignment="1" applyProtection="1">
      <alignment vertical="center" wrapText="1"/>
      <protection/>
    </xf>
    <xf numFmtId="0" fontId="0" fillId="25" borderId="22" xfId="0" applyFont="1" applyFill="1" applyBorder="1" applyAlignment="1" applyProtection="1">
      <alignment vertical="center" wrapText="1"/>
      <protection/>
    </xf>
    <xf numFmtId="0" fontId="18" fillId="25" borderId="23" xfId="0" applyFont="1" applyFill="1" applyBorder="1" applyAlignment="1" applyProtection="1">
      <alignment vertical="center" wrapText="1"/>
      <protection/>
    </xf>
    <xf numFmtId="0" fontId="18" fillId="25" borderId="24" xfId="0" applyFont="1" applyFill="1" applyBorder="1" applyAlignment="1" applyProtection="1">
      <alignment vertical="center" wrapText="1"/>
      <protection/>
    </xf>
    <xf numFmtId="0" fontId="18" fillId="25" borderId="21" xfId="0" applyFont="1" applyFill="1" applyBorder="1" applyAlignment="1" applyProtection="1">
      <alignment vertical="center" wrapText="1"/>
      <protection/>
    </xf>
    <xf numFmtId="0" fontId="0" fillId="25" borderId="25" xfId="0" applyFont="1" applyFill="1" applyBorder="1" applyAlignment="1" applyProtection="1">
      <alignment vertical="center" wrapText="1"/>
      <protection/>
    </xf>
    <xf numFmtId="0" fontId="0" fillId="24" borderId="19" xfId="0" applyFill="1" applyBorder="1" applyAlignment="1" applyProtection="1">
      <alignment horizontal="center" vertical="center" wrapText="1"/>
      <protection/>
    </xf>
    <xf numFmtId="0" fontId="0" fillId="26" borderId="26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18" fillId="25" borderId="29" xfId="0" applyFont="1" applyFill="1" applyBorder="1" applyAlignment="1" applyProtection="1">
      <alignment vertical="center" wrapText="1"/>
      <protection/>
    </xf>
    <xf numFmtId="10" fontId="18" fillId="0" borderId="30" xfId="0" applyNumberFormat="1" applyFont="1" applyBorder="1" applyAlignment="1" applyProtection="1">
      <alignment/>
      <protection/>
    </xf>
    <xf numFmtId="10" fontId="18" fillId="0" borderId="17" xfId="0" applyNumberFormat="1" applyFont="1" applyBorder="1" applyAlignment="1" applyProtection="1">
      <alignment horizontal="center" vertical="center"/>
      <protection/>
    </xf>
    <xf numFmtId="10" fontId="18" fillId="0" borderId="17" xfId="0" applyNumberFormat="1" applyFont="1" applyBorder="1" applyAlignment="1" applyProtection="1">
      <alignment vertical="center"/>
      <protection/>
    </xf>
    <xf numFmtId="10" fontId="18" fillId="0" borderId="26" xfId="0" applyNumberFormat="1" applyFont="1" applyBorder="1" applyAlignment="1" applyProtection="1">
      <alignment horizontal="center" vertical="center"/>
      <protection/>
    </xf>
    <xf numFmtId="10" fontId="18" fillId="0" borderId="26" xfId="0" applyNumberFormat="1" applyFont="1" applyBorder="1" applyAlignment="1" applyProtection="1">
      <alignment vertical="center"/>
      <protection/>
    </xf>
    <xf numFmtId="10" fontId="18" fillId="0" borderId="31" xfId="0" applyNumberFormat="1" applyFont="1" applyBorder="1" applyAlignment="1" applyProtection="1">
      <alignment horizontal="center" vertical="center"/>
      <protection/>
    </xf>
    <xf numFmtId="10" fontId="18" fillId="0" borderId="32" xfId="0" applyNumberFormat="1" applyFont="1" applyBorder="1" applyAlignment="1" applyProtection="1">
      <alignment horizontal="center" vertical="center"/>
      <protection/>
    </xf>
    <xf numFmtId="10" fontId="18" fillId="0" borderId="33" xfId="0" applyNumberFormat="1" applyFont="1" applyBorder="1" applyAlignment="1" applyProtection="1">
      <alignment horizontal="center" vertical="center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vertical="center" wrapText="1"/>
      <protection/>
    </xf>
    <xf numFmtId="0" fontId="18" fillId="0" borderId="36" xfId="0" applyFont="1" applyFill="1" applyBorder="1" applyAlignment="1" applyProtection="1">
      <alignment vertical="center" wrapText="1"/>
      <protection/>
    </xf>
    <xf numFmtId="0" fontId="18" fillId="0" borderId="37" xfId="0" applyFont="1" applyFill="1" applyBorder="1" applyAlignment="1" applyProtection="1">
      <alignment wrapText="1"/>
      <protection locked="0"/>
    </xf>
    <xf numFmtId="0" fontId="18" fillId="0" borderId="31" xfId="0" applyFont="1" applyBorder="1" applyAlignment="1" applyProtection="1">
      <alignment/>
      <protection locked="0"/>
    </xf>
    <xf numFmtId="164" fontId="18" fillId="0" borderId="11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Border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  <xf numFmtId="164" fontId="0" fillId="27" borderId="17" xfId="0" applyNumberFormat="1" applyFill="1" applyBorder="1" applyAlignment="1" applyProtection="1">
      <alignment/>
      <protection locked="0"/>
    </xf>
    <xf numFmtId="164" fontId="0" fillId="27" borderId="31" xfId="0" applyNumberFormat="1" applyFill="1" applyBorder="1" applyAlignment="1" applyProtection="1">
      <alignment/>
      <protection locked="0"/>
    </xf>
    <xf numFmtId="0" fontId="0" fillId="0" borderId="38" xfId="0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28" borderId="39" xfId="0" applyFill="1" applyBorder="1" applyAlignment="1">
      <alignment horizontal="left" vertical="center" wrapText="1"/>
    </xf>
    <xf numFmtId="0" fontId="0" fillId="28" borderId="40" xfId="0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1" fillId="26" borderId="41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31" xfId="0" applyFont="1" applyBorder="1" applyAlignment="1">
      <alignment/>
    </xf>
    <xf numFmtId="0" fontId="22" fillId="29" borderId="39" xfId="0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center" vertical="center"/>
    </xf>
    <xf numFmtId="4" fontId="22" fillId="0" borderId="41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2" fillId="0" borderId="17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" fontId="22" fillId="0" borderId="42" xfId="0" applyNumberFormat="1" applyFont="1" applyBorder="1" applyAlignment="1">
      <alignment/>
    </xf>
    <xf numFmtId="0" fontId="22" fillId="29" borderId="40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4" fontId="22" fillId="0" borderId="42" xfId="0" applyNumberFormat="1" applyFont="1" applyBorder="1" applyAlignment="1">
      <alignment vertical="center"/>
    </xf>
    <xf numFmtId="4" fontId="22" fillId="0" borderId="41" xfId="0" applyNumberFormat="1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4" fontId="22" fillId="0" borderId="31" xfId="0" applyNumberFormat="1" applyFont="1" applyBorder="1" applyAlignment="1">
      <alignment vertical="center"/>
    </xf>
    <xf numFmtId="4" fontId="22" fillId="0" borderId="43" xfId="0" applyNumberFormat="1" applyFont="1" applyBorder="1" applyAlignment="1">
      <alignment vertical="center"/>
    </xf>
    <xf numFmtId="164" fontId="0" fillId="27" borderId="11" xfId="0" applyNumberFormat="1" applyFill="1" applyBorder="1" applyAlignment="1" applyProtection="1">
      <alignment/>
      <protection locked="0"/>
    </xf>
    <xf numFmtId="4" fontId="0" fillId="27" borderId="31" xfId="0" applyNumberFormat="1" applyFill="1" applyBorder="1" applyAlignment="1">
      <alignment horizontal="center" vertical="center"/>
    </xf>
    <xf numFmtId="4" fontId="0" fillId="27" borderId="17" xfId="0" applyNumberFormat="1" applyFill="1" applyBorder="1" applyAlignment="1">
      <alignment horizontal="center" vertical="center"/>
    </xf>
    <xf numFmtId="0" fontId="18" fillId="0" borderId="44" xfId="0" applyNumberFormat="1" applyFont="1" applyBorder="1" applyAlignment="1" applyProtection="1">
      <alignment horizontal="left" wrapText="1"/>
      <protection/>
    </xf>
    <xf numFmtId="0" fontId="0" fillId="0" borderId="45" xfId="0" applyBorder="1" applyAlignment="1" applyProtection="1">
      <alignment horizontal="left" wrapText="1"/>
      <protection/>
    </xf>
    <xf numFmtId="0" fontId="0" fillId="0" borderId="46" xfId="0" applyFont="1" applyBorder="1" applyAlignment="1" applyProtection="1">
      <alignment horizontal="left" wrapText="1"/>
      <protection/>
    </xf>
    <xf numFmtId="0" fontId="0" fillId="0" borderId="47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vertical="center" wrapText="1"/>
      <protection locked="0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0" fillId="0" borderId="4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9" xfId="0" applyBorder="1" applyAlignment="1">
      <alignment horizontal="left"/>
    </xf>
    <xf numFmtId="0" fontId="22" fillId="26" borderId="30" xfId="0" applyFont="1" applyFill="1" applyBorder="1" applyAlignment="1">
      <alignment horizontal="center" vertical="center" wrapText="1"/>
    </xf>
    <xf numFmtId="0" fontId="22" fillId="26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21" fillId="26" borderId="38" xfId="0" applyFont="1" applyFill="1" applyBorder="1" applyAlignment="1">
      <alignment horizontal="center" vertical="center" wrapText="1"/>
    </xf>
    <xf numFmtId="0" fontId="21" fillId="26" borderId="39" xfId="0" applyFont="1" applyFill="1" applyBorder="1" applyAlignment="1">
      <alignment horizontal="center" vertical="center" wrapText="1"/>
    </xf>
    <xf numFmtId="0" fontId="21" fillId="26" borderId="26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54" xfId="0" applyFont="1" applyFill="1" applyBorder="1" applyAlignment="1">
      <alignment horizontal="center" vertical="center"/>
    </xf>
    <xf numFmtId="0" fontId="21" fillId="26" borderId="55" xfId="0" applyFont="1" applyFill="1" applyBorder="1" applyAlignment="1">
      <alignment horizontal="center" vertical="center"/>
    </xf>
    <xf numFmtId="0" fontId="21" fillId="26" borderId="56" xfId="0" applyFont="1" applyFill="1" applyBorder="1" applyAlignment="1">
      <alignment horizontal="center" vertical="center" wrapText="1"/>
    </xf>
    <xf numFmtId="0" fontId="21" fillId="26" borderId="42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Nadwyżka operacyjna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955"/>
          <c:w val="0.760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Prognoza kwoty długu'!$A$5</c:f>
              <c:strCache>
                <c:ptCount val="1"/>
                <c:pt idx="0">
                  <c:v>A.1. Dochody bieżące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Prognoza kwoty długu'!$E$3:$M$3</c:f>
              <c:strCache>
                <c:ptCount val="9"/>
                <c:pt idx="0">
                  <c:v>Plan na 31.12.2011 r.</c:v>
                </c:pt>
                <c:pt idx="1">
                  <c:v>Plan na 31.12.2012 r.</c:v>
                </c:pt>
                <c:pt idx="2">
                  <c:v>Plan na 31.12.2013 r.</c:v>
                </c:pt>
                <c:pt idx="3">
                  <c:v>Plan na 31.12.2014 r.</c:v>
                </c:pt>
                <c:pt idx="4">
                  <c:v>Plan na 31.12.2015 r.</c:v>
                </c:pt>
                <c:pt idx="5">
                  <c:v>Plan na 31.12.2016 r.</c:v>
                </c:pt>
                <c:pt idx="6">
                  <c:v>Plan na 31.12.2017 r.</c:v>
                </c:pt>
                <c:pt idx="7">
                  <c:v>Plan na 31.12.2018 r.</c:v>
                </c:pt>
                <c:pt idx="8">
                  <c:v>Plan na 31.12.2019 r.</c:v>
                </c:pt>
              </c:strCache>
            </c:strRef>
          </c:cat>
          <c:val>
            <c:numRef>
              <c:f>'I Prognoza kwoty długu'!$E$5:$M$5</c:f>
              <c:numCache>
                <c:ptCount val="9"/>
                <c:pt idx="0">
                  <c:v>24339302.19</c:v>
                </c:pt>
                <c:pt idx="1">
                  <c:v>23750000</c:v>
                </c:pt>
                <c:pt idx="2">
                  <c:v>24050000</c:v>
                </c:pt>
                <c:pt idx="3">
                  <c:v>24540000</c:v>
                </c:pt>
                <c:pt idx="4">
                  <c:v>24950000</c:v>
                </c:pt>
                <c:pt idx="5">
                  <c:v>25350000</c:v>
                </c:pt>
                <c:pt idx="6">
                  <c:v>25750000</c:v>
                </c:pt>
                <c:pt idx="7">
                  <c:v>26050000</c:v>
                </c:pt>
                <c:pt idx="8">
                  <c:v>26500000</c:v>
                </c:pt>
              </c:numCache>
            </c:numRef>
          </c:val>
        </c:ser>
        <c:ser>
          <c:idx val="1"/>
          <c:order val="1"/>
          <c:tx>
            <c:strRef>
              <c:f>'I Prognoza kwoty długu'!$A$9</c:f>
              <c:strCache>
                <c:ptCount val="1"/>
                <c:pt idx="0">
                  <c:v>B.1. Wydatki bieżące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 Prognoza kwoty długu'!$E$3:$M$3</c:f>
              <c:strCache>
                <c:ptCount val="9"/>
                <c:pt idx="0">
                  <c:v>Plan na 31.12.2011 r.</c:v>
                </c:pt>
                <c:pt idx="1">
                  <c:v>Plan na 31.12.2012 r.</c:v>
                </c:pt>
                <c:pt idx="2">
                  <c:v>Plan na 31.12.2013 r.</c:v>
                </c:pt>
                <c:pt idx="3">
                  <c:v>Plan na 31.12.2014 r.</c:v>
                </c:pt>
                <c:pt idx="4">
                  <c:v>Plan na 31.12.2015 r.</c:v>
                </c:pt>
                <c:pt idx="5">
                  <c:v>Plan na 31.12.2016 r.</c:v>
                </c:pt>
                <c:pt idx="6">
                  <c:v>Plan na 31.12.2017 r.</c:v>
                </c:pt>
                <c:pt idx="7">
                  <c:v>Plan na 31.12.2018 r.</c:v>
                </c:pt>
                <c:pt idx="8">
                  <c:v>Plan na 31.12.2019 r.</c:v>
                </c:pt>
              </c:strCache>
            </c:strRef>
          </c:cat>
          <c:val>
            <c:numRef>
              <c:f>'I Prognoza kwoty długu'!$E$9:$M$9</c:f>
              <c:numCache>
                <c:ptCount val="9"/>
                <c:pt idx="0">
                  <c:v>24261680.43</c:v>
                </c:pt>
                <c:pt idx="1">
                  <c:v>22650000</c:v>
                </c:pt>
                <c:pt idx="2">
                  <c:v>23050000</c:v>
                </c:pt>
                <c:pt idx="3">
                  <c:v>23400000</c:v>
                </c:pt>
                <c:pt idx="4">
                  <c:v>23750000</c:v>
                </c:pt>
                <c:pt idx="5">
                  <c:v>24100000</c:v>
                </c:pt>
                <c:pt idx="6">
                  <c:v>24550000</c:v>
                </c:pt>
                <c:pt idx="7">
                  <c:v>25000000</c:v>
                </c:pt>
                <c:pt idx="8">
                  <c:v>25450000</c:v>
                </c:pt>
              </c:numCache>
            </c:numRef>
          </c:val>
        </c:ser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3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915"/>
          <c:w val="0.20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096"/>
          <c:w val="0.709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'I Prognoza kwoty długu'!$A$11</c:f>
              <c:strCache>
                <c:ptCount val="1"/>
                <c:pt idx="0">
                  <c:v>C. Wynik budżetu (A-B)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 Prognoza kwoty długu'!$E$3:$M$3</c:f>
              <c:strCache>
                <c:ptCount val="9"/>
                <c:pt idx="0">
                  <c:v>Plan na 31.12.2011 r.</c:v>
                </c:pt>
                <c:pt idx="1">
                  <c:v>Plan na 31.12.2012 r.</c:v>
                </c:pt>
                <c:pt idx="2">
                  <c:v>Plan na 31.12.2013 r.</c:v>
                </c:pt>
                <c:pt idx="3">
                  <c:v>Plan na 31.12.2014 r.</c:v>
                </c:pt>
                <c:pt idx="4">
                  <c:v>Plan na 31.12.2015 r.</c:v>
                </c:pt>
                <c:pt idx="5">
                  <c:v>Plan na 31.12.2016 r.</c:v>
                </c:pt>
                <c:pt idx="6">
                  <c:v>Plan na 31.12.2017 r.</c:v>
                </c:pt>
                <c:pt idx="7">
                  <c:v>Plan na 31.12.2018 r.</c:v>
                </c:pt>
                <c:pt idx="8">
                  <c:v>Plan na 31.12.2019 r.</c:v>
                </c:pt>
              </c:strCache>
            </c:strRef>
          </c:cat>
          <c:val>
            <c:numRef>
              <c:f>'I Prognoza kwoty długu'!$E$11:$M$11</c:f>
              <c:numCache>
                <c:ptCount val="9"/>
                <c:pt idx="0">
                  <c:v>-877762.0300000012</c:v>
                </c:pt>
                <c:pt idx="1">
                  <c:v>-50000</c:v>
                </c:pt>
                <c:pt idx="2">
                  <c:v>700000</c:v>
                </c:pt>
                <c:pt idx="3">
                  <c:v>990000</c:v>
                </c:pt>
                <c:pt idx="4">
                  <c:v>850000</c:v>
                </c:pt>
                <c:pt idx="5">
                  <c:v>483000</c:v>
                </c:pt>
                <c:pt idx="6">
                  <c:v>450000</c:v>
                </c:pt>
                <c:pt idx="7">
                  <c:v>200000</c:v>
                </c:pt>
                <c:pt idx="8">
                  <c:v>200000</c:v>
                </c:pt>
              </c:numCache>
            </c:numRef>
          </c:val>
          <c:smooth val="0"/>
        </c:ser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51925"/>
          <c:w val="0.246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25</xdr:row>
      <xdr:rowOff>9525</xdr:rowOff>
    </xdr:to>
    <xdr:graphicFrame>
      <xdr:nvGraphicFramePr>
        <xdr:cNvPr id="1" name="Nadwyżka operacyjna"/>
        <xdr:cNvGraphicFramePr/>
      </xdr:nvGraphicFramePr>
      <xdr:xfrm>
        <a:off x="0" y="0"/>
        <a:ext cx="61055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0</xdr:row>
      <xdr:rowOff>9525</xdr:rowOff>
    </xdr:from>
    <xdr:to>
      <xdr:col>20</xdr:col>
      <xdr:colOff>9525</xdr:colOff>
      <xdr:row>25</xdr:row>
      <xdr:rowOff>9525</xdr:rowOff>
    </xdr:to>
    <xdr:graphicFrame>
      <xdr:nvGraphicFramePr>
        <xdr:cNvPr id="2" name="Wynik budżetu"/>
        <xdr:cNvGraphicFramePr/>
      </xdr:nvGraphicFramePr>
      <xdr:xfrm>
        <a:off x="6115050" y="9525"/>
        <a:ext cx="60864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4" sqref="F14"/>
    </sheetView>
  </sheetViews>
  <sheetFormatPr defaultColWidth="9.140625" defaultRowHeight="12.75"/>
  <cols>
    <col min="1" max="1" width="32.421875" style="1" customWidth="1"/>
    <col min="2" max="2" width="13.7109375" style="1" customWidth="1"/>
    <col min="3" max="3" width="13.8515625" style="1" customWidth="1"/>
    <col min="4" max="4" width="14.57421875" style="1" customWidth="1"/>
    <col min="5" max="5" width="13.421875" style="1" bestFit="1" customWidth="1"/>
    <col min="6" max="6" width="13.28125" style="1" customWidth="1"/>
    <col min="7" max="8" width="13.7109375" style="1" customWidth="1"/>
    <col min="9" max="9" width="14.57421875" style="1" customWidth="1"/>
    <col min="10" max="11" width="14.140625" style="1" customWidth="1"/>
    <col min="12" max="12" width="14.7109375" style="1" customWidth="1"/>
    <col min="13" max="13" width="14.140625" style="1" customWidth="1"/>
    <col min="14" max="16384" width="9.140625" style="1" customWidth="1"/>
  </cols>
  <sheetData>
    <row r="1" spans="1:13" ht="27" customHeight="1">
      <c r="A1" s="87" t="s">
        <v>122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ht="9" customHeight="1" thickBot="1"/>
    <row r="3" spans="1:13" ht="54" customHeight="1" thickBot="1">
      <c r="A3" s="19"/>
      <c r="B3" s="28" t="s">
        <v>0</v>
      </c>
      <c r="C3" s="28" t="s">
        <v>86</v>
      </c>
      <c r="D3" s="28" t="s">
        <v>125</v>
      </c>
      <c r="E3" s="20" t="s">
        <v>1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20" t="s">
        <v>9</v>
      </c>
    </row>
    <row r="4" spans="1:13" ht="24.75" customHeight="1">
      <c r="A4" s="21" t="s">
        <v>10</v>
      </c>
      <c r="B4" s="2">
        <f>B5+B6</f>
        <v>22315241.39</v>
      </c>
      <c r="C4" s="2">
        <f aca="true" t="shared" si="0" ref="C4:M4">C5+C6</f>
        <v>24630651.2</v>
      </c>
      <c r="D4" s="2">
        <f t="shared" si="0"/>
        <v>29634546.31</v>
      </c>
      <c r="E4" s="2">
        <f t="shared" si="0"/>
        <v>26188306.61</v>
      </c>
      <c r="F4" s="2">
        <f t="shared" si="0"/>
        <v>25650000</v>
      </c>
      <c r="G4" s="2">
        <f t="shared" si="0"/>
        <v>26250000</v>
      </c>
      <c r="H4" s="2">
        <f t="shared" si="0"/>
        <v>26840000</v>
      </c>
      <c r="I4" s="2">
        <f t="shared" si="0"/>
        <v>26450000</v>
      </c>
      <c r="J4" s="2">
        <f t="shared" si="0"/>
        <v>26850000</v>
      </c>
      <c r="K4" s="2">
        <f t="shared" si="0"/>
        <v>27250000</v>
      </c>
      <c r="L4" s="2">
        <f t="shared" si="0"/>
        <v>27550000</v>
      </c>
      <c r="M4" s="2">
        <f t="shared" si="0"/>
        <v>28000000</v>
      </c>
    </row>
    <row r="5" spans="1:13" ht="24.75" customHeight="1">
      <c r="A5" s="22" t="s">
        <v>11</v>
      </c>
      <c r="B5" s="3">
        <v>21026575.45</v>
      </c>
      <c r="C5" s="3">
        <v>22782145.15</v>
      </c>
      <c r="D5" s="48">
        <v>25340695.99</v>
      </c>
      <c r="E5" s="3">
        <v>24339302.19</v>
      </c>
      <c r="F5" s="50">
        <v>23750000</v>
      </c>
      <c r="G5" s="48">
        <v>24050000</v>
      </c>
      <c r="H5" s="48">
        <v>24540000</v>
      </c>
      <c r="I5" s="48">
        <v>24950000</v>
      </c>
      <c r="J5" s="48">
        <v>25350000</v>
      </c>
      <c r="K5" s="48">
        <v>25750000</v>
      </c>
      <c r="L5" s="48">
        <v>26050000</v>
      </c>
      <c r="M5" s="48">
        <v>26500000</v>
      </c>
    </row>
    <row r="6" spans="1:13" ht="24.75" customHeight="1">
      <c r="A6" s="22" t="s">
        <v>12</v>
      </c>
      <c r="B6" s="3">
        <v>1288665.94</v>
      </c>
      <c r="C6" s="3">
        <v>1848506.05</v>
      </c>
      <c r="D6" s="48">
        <v>4293850.32</v>
      </c>
      <c r="E6" s="3">
        <v>1849004.42</v>
      </c>
      <c r="F6" s="50">
        <v>1900000</v>
      </c>
      <c r="G6" s="48">
        <v>2200000</v>
      </c>
      <c r="H6" s="48">
        <v>2300000</v>
      </c>
      <c r="I6" s="48">
        <v>1500000</v>
      </c>
      <c r="J6" s="48">
        <v>1500000</v>
      </c>
      <c r="K6" s="48">
        <v>1500000</v>
      </c>
      <c r="L6" s="48">
        <v>1500000</v>
      </c>
      <c r="M6" s="48">
        <v>1500000</v>
      </c>
    </row>
    <row r="7" spans="1:13" ht="24.75" customHeight="1" thickBot="1">
      <c r="A7" s="23" t="s">
        <v>13</v>
      </c>
      <c r="B7" s="4">
        <v>310317.78</v>
      </c>
      <c r="C7" s="4">
        <v>695642.98</v>
      </c>
      <c r="D7" s="51">
        <v>431786.84</v>
      </c>
      <c r="E7" s="4">
        <v>550000</v>
      </c>
      <c r="F7" s="51">
        <v>600000</v>
      </c>
      <c r="G7" s="49">
        <v>500000</v>
      </c>
      <c r="H7" s="49">
        <v>600000</v>
      </c>
      <c r="I7" s="49">
        <v>500000</v>
      </c>
      <c r="J7" s="49">
        <v>500000</v>
      </c>
      <c r="K7" s="49">
        <v>500000</v>
      </c>
      <c r="L7" s="49">
        <v>500000</v>
      </c>
      <c r="M7" s="49">
        <v>500000</v>
      </c>
    </row>
    <row r="8" spans="1:13" ht="27" customHeight="1">
      <c r="A8" s="24" t="s">
        <v>14</v>
      </c>
      <c r="B8" s="5">
        <f>B9+B10</f>
        <v>23415402.38</v>
      </c>
      <c r="C8" s="5">
        <f aca="true" t="shared" si="1" ref="C8:M8">C9+C10</f>
        <v>25327841.650000002</v>
      </c>
      <c r="D8" s="5">
        <f t="shared" si="1"/>
        <v>31073851.55</v>
      </c>
      <c r="E8" s="5">
        <f t="shared" si="1"/>
        <v>27066068.64</v>
      </c>
      <c r="F8" s="5">
        <f t="shared" si="1"/>
        <v>25700000</v>
      </c>
      <c r="G8" s="5">
        <f t="shared" si="1"/>
        <v>25550000</v>
      </c>
      <c r="H8" s="5">
        <f t="shared" si="1"/>
        <v>25850000</v>
      </c>
      <c r="I8" s="5">
        <f t="shared" si="1"/>
        <v>25600000</v>
      </c>
      <c r="J8" s="5">
        <f t="shared" si="1"/>
        <v>26367000</v>
      </c>
      <c r="K8" s="5">
        <f t="shared" si="1"/>
        <v>26800000</v>
      </c>
      <c r="L8" s="5">
        <f t="shared" si="1"/>
        <v>27350000</v>
      </c>
      <c r="M8" s="5">
        <f t="shared" si="1"/>
        <v>27800000</v>
      </c>
    </row>
    <row r="9" spans="1:13" ht="21.75" customHeight="1">
      <c r="A9" s="22" t="s">
        <v>15</v>
      </c>
      <c r="B9" s="3">
        <v>19630334.11</v>
      </c>
      <c r="C9" s="3">
        <v>21082357.37</v>
      </c>
      <c r="D9" s="48">
        <v>23409228.67</v>
      </c>
      <c r="E9" s="3">
        <v>24261680.43</v>
      </c>
      <c r="F9" s="50">
        <v>22650000</v>
      </c>
      <c r="G9" s="48">
        <v>23050000</v>
      </c>
      <c r="H9" s="48">
        <v>23400000</v>
      </c>
      <c r="I9" s="48">
        <v>23750000</v>
      </c>
      <c r="J9" s="48">
        <v>24100000</v>
      </c>
      <c r="K9" s="48">
        <v>24550000</v>
      </c>
      <c r="L9" s="48">
        <v>25000000</v>
      </c>
      <c r="M9" s="48">
        <v>25450000</v>
      </c>
    </row>
    <row r="10" spans="1:13" ht="21" customHeight="1" thickBot="1">
      <c r="A10" s="23" t="s">
        <v>16</v>
      </c>
      <c r="B10" s="4">
        <v>3785068.27</v>
      </c>
      <c r="C10" s="4">
        <v>4245484.28</v>
      </c>
      <c r="D10" s="49">
        <v>7664622.88</v>
      </c>
      <c r="E10" s="4">
        <v>2804388.21</v>
      </c>
      <c r="F10" s="51">
        <v>3050000</v>
      </c>
      <c r="G10" s="49">
        <v>2500000</v>
      </c>
      <c r="H10" s="49">
        <v>2450000</v>
      </c>
      <c r="I10" s="49">
        <v>1850000</v>
      </c>
      <c r="J10" s="49">
        <v>2267000</v>
      </c>
      <c r="K10" s="49">
        <v>2250000</v>
      </c>
      <c r="L10" s="49">
        <v>2350000</v>
      </c>
      <c r="M10" s="49">
        <v>2350000</v>
      </c>
    </row>
    <row r="11" spans="1:13" ht="29.25" customHeight="1" thickBot="1">
      <c r="A11" s="25" t="s">
        <v>17</v>
      </c>
      <c r="B11" s="6">
        <f>B4-B8</f>
        <v>-1100160.9899999984</v>
      </c>
      <c r="C11" s="6">
        <f aca="true" t="shared" si="2" ref="C11:M11">C4-C8</f>
        <v>-697190.450000003</v>
      </c>
      <c r="D11" s="6">
        <f t="shared" si="2"/>
        <v>-1439305.240000002</v>
      </c>
      <c r="E11" s="6">
        <f t="shared" si="2"/>
        <v>-877762.0300000012</v>
      </c>
      <c r="F11" s="6">
        <f t="shared" si="2"/>
        <v>-50000</v>
      </c>
      <c r="G11" s="6">
        <f t="shared" si="2"/>
        <v>700000</v>
      </c>
      <c r="H11" s="6">
        <f t="shared" si="2"/>
        <v>990000</v>
      </c>
      <c r="I11" s="6">
        <f t="shared" si="2"/>
        <v>850000</v>
      </c>
      <c r="J11" s="6">
        <f t="shared" si="2"/>
        <v>483000</v>
      </c>
      <c r="K11" s="6">
        <f t="shared" si="2"/>
        <v>450000</v>
      </c>
      <c r="L11" s="6">
        <f t="shared" si="2"/>
        <v>200000</v>
      </c>
      <c r="M11" s="6">
        <f t="shared" si="2"/>
        <v>200000</v>
      </c>
    </row>
    <row r="12" spans="1:13" ht="24" customHeight="1">
      <c r="A12" s="24" t="s">
        <v>18</v>
      </c>
      <c r="B12" s="5">
        <f>B13-B23</f>
        <v>2323057.9</v>
      </c>
      <c r="C12" s="5">
        <f>C13-C23</f>
        <v>3064729.58</v>
      </c>
      <c r="D12" s="5">
        <f>D13-D23</f>
        <v>2165901.25</v>
      </c>
      <c r="E12" s="5">
        <f aca="true" t="shared" si="3" ref="E12:J12">E13-E23</f>
        <v>877762.03</v>
      </c>
      <c r="F12" s="5">
        <f t="shared" si="3"/>
        <v>50000</v>
      </c>
      <c r="G12" s="5">
        <f t="shared" si="3"/>
        <v>-700000</v>
      </c>
      <c r="H12" s="5">
        <f t="shared" si="3"/>
        <v>-990000</v>
      </c>
      <c r="I12" s="5">
        <f t="shared" si="3"/>
        <v>-850000</v>
      </c>
      <c r="J12" s="5">
        <f t="shared" si="3"/>
        <v>-483000</v>
      </c>
      <c r="K12" s="5">
        <f>K13-K23</f>
        <v>-450000</v>
      </c>
      <c r="L12" s="5">
        <f>L13-L23</f>
        <v>-200000</v>
      </c>
      <c r="M12" s="5">
        <f>M13-M23</f>
        <v>-200000</v>
      </c>
    </row>
    <row r="13" spans="1:13" ht="24" customHeight="1">
      <c r="A13" s="26" t="s">
        <v>19</v>
      </c>
      <c r="B13" s="7">
        <f>B14+B16+B18+B19+B20+B21+B22</f>
        <v>3147225.9</v>
      </c>
      <c r="C13" s="7">
        <f aca="true" t="shared" si="4" ref="C13:M13">C14+C16+C18+C19+C20+C21+C22</f>
        <v>3956755.58</v>
      </c>
      <c r="D13" s="7">
        <f t="shared" si="4"/>
        <v>3868049.06</v>
      </c>
      <c r="E13" s="7">
        <f t="shared" si="4"/>
        <v>1794762.03</v>
      </c>
      <c r="F13" s="7">
        <f t="shared" si="4"/>
        <v>800000</v>
      </c>
      <c r="G13" s="7">
        <f t="shared" si="4"/>
        <v>200000</v>
      </c>
      <c r="H13" s="7">
        <f t="shared" si="4"/>
        <v>0</v>
      </c>
      <c r="I13" s="7">
        <f t="shared" si="4"/>
        <v>0</v>
      </c>
      <c r="J13" s="7">
        <f t="shared" si="4"/>
        <v>17000</v>
      </c>
      <c r="K13" s="7">
        <f t="shared" si="4"/>
        <v>0</v>
      </c>
      <c r="L13" s="7">
        <f t="shared" si="4"/>
        <v>0</v>
      </c>
      <c r="M13" s="7">
        <f t="shared" si="4"/>
        <v>0</v>
      </c>
    </row>
    <row r="14" spans="1:13" ht="24" customHeight="1">
      <c r="A14" s="22" t="s">
        <v>20</v>
      </c>
      <c r="B14" s="3">
        <v>800000</v>
      </c>
      <c r="C14" s="3">
        <v>2745787.81</v>
      </c>
      <c r="D14" s="3">
        <v>1500000</v>
      </c>
      <c r="E14" s="3">
        <v>1400000</v>
      </c>
      <c r="F14" s="3">
        <v>600000</v>
      </c>
      <c r="G14" s="3"/>
      <c r="H14" s="3"/>
      <c r="I14" s="3"/>
      <c r="J14" s="3"/>
      <c r="K14" s="3"/>
      <c r="L14" s="3"/>
      <c r="M14" s="3"/>
    </row>
    <row r="15" spans="1:13" ht="46.5" customHeight="1">
      <c r="A15" s="22" t="s">
        <v>21</v>
      </c>
      <c r="B15" s="3"/>
      <c r="C15" s="3">
        <v>245787.81</v>
      </c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33" customHeight="1">
      <c r="A16" s="22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48" customHeight="1">
      <c r="A17" s="22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>
      <c r="A18" s="22" t="s">
        <v>24</v>
      </c>
      <c r="B18" s="3"/>
      <c r="C18" s="3"/>
      <c r="D18" s="3"/>
      <c r="E18" s="3"/>
      <c r="F18" s="3"/>
      <c r="G18" s="3"/>
      <c r="H18" s="3"/>
      <c r="I18" s="3"/>
      <c r="J18" s="3">
        <v>17000</v>
      </c>
      <c r="K18" s="3"/>
      <c r="L18" s="3"/>
      <c r="M18" s="3"/>
    </row>
    <row r="19" spans="1:13" ht="23.25" customHeight="1">
      <c r="A19" s="2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1" customHeight="1">
      <c r="A20" s="22" t="s">
        <v>26</v>
      </c>
      <c r="B20" s="3">
        <v>52084.69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27" customHeight="1">
      <c r="A21" s="22" t="s">
        <v>27</v>
      </c>
      <c r="B21" s="3">
        <v>2295141.21</v>
      </c>
      <c r="C21" s="3">
        <v>1210967.77</v>
      </c>
      <c r="D21" s="48">
        <v>2368049.06</v>
      </c>
      <c r="E21" s="3">
        <v>394762.03</v>
      </c>
      <c r="F21" s="3">
        <v>200000</v>
      </c>
      <c r="G21" s="3">
        <v>200000</v>
      </c>
      <c r="H21" s="3"/>
      <c r="I21" s="3"/>
      <c r="J21" s="3"/>
      <c r="K21" s="3"/>
      <c r="L21" s="3"/>
      <c r="M21" s="3"/>
    </row>
    <row r="22" spans="1:13" ht="19.5" customHeight="1">
      <c r="A22" s="22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23.25" customHeight="1">
      <c r="A23" s="26" t="s">
        <v>29</v>
      </c>
      <c r="B23" s="7">
        <f>B24+B26+B28+B29</f>
        <v>824168</v>
      </c>
      <c r="C23" s="7">
        <f aca="true" t="shared" si="5" ref="C23:M23">C24+C26+C28+C29</f>
        <v>892026</v>
      </c>
      <c r="D23" s="7">
        <f t="shared" si="5"/>
        <v>1702147.81</v>
      </c>
      <c r="E23" s="7">
        <f t="shared" si="5"/>
        <v>917000</v>
      </c>
      <c r="F23" s="7">
        <f t="shared" si="5"/>
        <v>750000</v>
      </c>
      <c r="G23" s="7">
        <f t="shared" si="5"/>
        <v>900000</v>
      </c>
      <c r="H23" s="7">
        <f t="shared" si="5"/>
        <v>990000</v>
      </c>
      <c r="I23" s="7">
        <f t="shared" si="5"/>
        <v>850000</v>
      </c>
      <c r="J23" s="7">
        <f t="shared" si="5"/>
        <v>500000</v>
      </c>
      <c r="K23" s="7">
        <f t="shared" si="5"/>
        <v>450000</v>
      </c>
      <c r="L23" s="7">
        <f t="shared" si="5"/>
        <v>200000</v>
      </c>
      <c r="M23" s="7">
        <f t="shared" si="5"/>
        <v>200000</v>
      </c>
    </row>
    <row r="24" spans="1:13" ht="30" customHeight="1">
      <c r="A24" s="22" t="s">
        <v>30</v>
      </c>
      <c r="B24" s="3">
        <v>824168</v>
      </c>
      <c r="C24" s="3">
        <v>892026</v>
      </c>
      <c r="D24" s="3">
        <v>1702147.81</v>
      </c>
      <c r="E24" s="3">
        <v>900000</v>
      </c>
      <c r="F24" s="3">
        <v>750000</v>
      </c>
      <c r="G24" s="3">
        <v>900000</v>
      </c>
      <c r="H24" s="3">
        <v>990000</v>
      </c>
      <c r="I24" s="3">
        <v>850000</v>
      </c>
      <c r="J24" s="3">
        <v>500000</v>
      </c>
      <c r="K24" s="3">
        <v>450000</v>
      </c>
      <c r="L24" s="3">
        <v>200000</v>
      </c>
      <c r="M24" s="3">
        <v>200000</v>
      </c>
    </row>
    <row r="25" spans="1:13" ht="46.5" customHeight="1">
      <c r="A25" s="22" t="s">
        <v>31</v>
      </c>
      <c r="B25" s="3">
        <v>145600</v>
      </c>
      <c r="C25" s="3">
        <v>145600</v>
      </c>
      <c r="D25" s="3">
        <v>392147.81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ht="32.25" customHeight="1">
      <c r="A26" s="22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57" customHeight="1">
      <c r="A27" s="22" t="s">
        <v>33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0.25" customHeight="1">
      <c r="A28" s="22" t="s">
        <v>34</v>
      </c>
      <c r="B28" s="3"/>
      <c r="C28" s="3"/>
      <c r="D28" s="3"/>
      <c r="E28" s="3">
        <v>17000</v>
      </c>
      <c r="F28" s="3"/>
      <c r="G28" s="3"/>
      <c r="H28" s="3"/>
      <c r="I28" s="3"/>
      <c r="J28" s="3"/>
      <c r="K28" s="3"/>
      <c r="L28" s="3"/>
      <c r="M28" s="3"/>
    </row>
    <row r="29" spans="1:13" ht="30" customHeight="1" thickBot="1">
      <c r="A29" s="23" t="s">
        <v>35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26.25" customHeight="1" thickBot="1">
      <c r="A30" s="25" t="s">
        <v>36</v>
      </c>
      <c r="B30" s="8"/>
      <c r="C30" s="8">
        <v>171438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1.75" customHeight="1">
      <c r="A31" s="24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61.5" customHeight="1">
      <c r="A32" s="22" t="s">
        <v>38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83.25" customHeight="1" thickBot="1">
      <c r="A33" s="23" t="s">
        <v>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47.25" customHeight="1">
      <c r="A34" s="24" t="s">
        <v>40</v>
      </c>
      <c r="B34" s="5">
        <f>B35+B36+B37+B38+B39+B40</f>
        <v>780692.85</v>
      </c>
      <c r="C34" s="5">
        <f aca="true" t="shared" si="6" ref="C34:M34">C35+C36+C37+C38+C39+C40</f>
        <v>830889.3200000001</v>
      </c>
      <c r="D34" s="5">
        <f>D35+D36+D37+D38+D39+D40</f>
        <v>1519675.52</v>
      </c>
      <c r="E34" s="5">
        <f t="shared" si="6"/>
        <v>1100000</v>
      </c>
      <c r="F34" s="5">
        <f t="shared" si="6"/>
        <v>967000</v>
      </c>
      <c r="G34" s="5">
        <f t="shared" si="6"/>
        <v>1095000</v>
      </c>
      <c r="H34" s="5">
        <f t="shared" si="6"/>
        <v>1135000</v>
      </c>
      <c r="I34" s="5">
        <f t="shared" si="6"/>
        <v>946000</v>
      </c>
      <c r="J34" s="5">
        <f t="shared" si="6"/>
        <v>563000</v>
      </c>
      <c r="K34" s="5">
        <f t="shared" si="6"/>
        <v>485000</v>
      </c>
      <c r="L34" s="5">
        <f t="shared" si="6"/>
        <v>216000</v>
      </c>
      <c r="M34" s="5">
        <f t="shared" si="6"/>
        <v>206500</v>
      </c>
    </row>
    <row r="35" spans="1:13" ht="33" customHeight="1">
      <c r="A35" s="22" t="s">
        <v>41</v>
      </c>
      <c r="B35" s="7">
        <f>B24-B25</f>
        <v>678568</v>
      </c>
      <c r="C35" s="7">
        <f aca="true" t="shared" si="7" ref="C35:M35">C24-C25</f>
        <v>746426</v>
      </c>
      <c r="D35" s="7">
        <f>D24-D25</f>
        <v>1310000</v>
      </c>
      <c r="E35" s="7">
        <f>E24-E25</f>
        <v>900000</v>
      </c>
      <c r="F35" s="7">
        <f t="shared" si="7"/>
        <v>750000</v>
      </c>
      <c r="G35" s="7">
        <f t="shared" si="7"/>
        <v>900000</v>
      </c>
      <c r="H35" s="7">
        <f t="shared" si="7"/>
        <v>990000</v>
      </c>
      <c r="I35" s="7">
        <f t="shared" si="7"/>
        <v>850000</v>
      </c>
      <c r="J35" s="7">
        <f t="shared" si="7"/>
        <v>500000</v>
      </c>
      <c r="K35" s="7">
        <f t="shared" si="7"/>
        <v>450000</v>
      </c>
      <c r="L35" s="7">
        <f t="shared" si="7"/>
        <v>200000</v>
      </c>
      <c r="M35" s="7">
        <f t="shared" si="7"/>
        <v>200000</v>
      </c>
    </row>
    <row r="36" spans="1:13" ht="33" customHeight="1">
      <c r="A36" s="22" t="s">
        <v>42</v>
      </c>
      <c r="B36" s="3">
        <v>102124.85</v>
      </c>
      <c r="C36" s="3">
        <v>84463.32</v>
      </c>
      <c r="D36" s="3">
        <v>209675.52</v>
      </c>
      <c r="E36" s="80">
        <v>200000</v>
      </c>
      <c r="F36" s="48">
        <v>217000</v>
      </c>
      <c r="G36" s="48">
        <v>195000</v>
      </c>
      <c r="H36" s="50">
        <v>145000</v>
      </c>
      <c r="I36" s="50">
        <v>96000</v>
      </c>
      <c r="J36" s="50">
        <v>63000</v>
      </c>
      <c r="K36" s="50">
        <v>35000</v>
      </c>
      <c r="L36" s="48">
        <v>16000</v>
      </c>
      <c r="M36" s="48">
        <v>6500</v>
      </c>
    </row>
    <row r="37" spans="1:13" ht="30.75" customHeight="1">
      <c r="A37" s="22" t="s">
        <v>43</v>
      </c>
      <c r="B37" s="7">
        <f>B26-B27</f>
        <v>0</v>
      </c>
      <c r="C37" s="7">
        <f aca="true" t="shared" si="8" ref="C37:M37">C26-C27</f>
        <v>0</v>
      </c>
      <c r="D37" s="7">
        <f t="shared" si="8"/>
        <v>0</v>
      </c>
      <c r="E37" s="7">
        <f t="shared" si="8"/>
        <v>0</v>
      </c>
      <c r="F37" s="7">
        <f t="shared" si="8"/>
        <v>0</v>
      </c>
      <c r="G37" s="7">
        <f t="shared" si="8"/>
        <v>0</v>
      </c>
      <c r="H37" s="7">
        <f t="shared" si="8"/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</row>
    <row r="38" spans="1:13" ht="32.25" customHeight="1">
      <c r="A38" s="22" t="s">
        <v>44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60.75" customHeight="1">
      <c r="A39" s="22" t="s">
        <v>45</v>
      </c>
      <c r="B39" s="7">
        <f>B32-B33</f>
        <v>0</v>
      </c>
      <c r="C39" s="7">
        <f aca="true" t="shared" si="9" ref="C39:J39">C32-C33</f>
        <v>0</v>
      </c>
      <c r="D39" s="7">
        <f t="shared" si="9"/>
        <v>0</v>
      </c>
      <c r="E39" s="7">
        <f t="shared" si="9"/>
        <v>0</v>
      </c>
      <c r="F39" s="7">
        <f t="shared" si="9"/>
        <v>0</v>
      </c>
      <c r="G39" s="7">
        <f t="shared" si="9"/>
        <v>0</v>
      </c>
      <c r="H39" s="7">
        <f t="shared" si="9"/>
        <v>0</v>
      </c>
      <c r="I39" s="7">
        <f t="shared" si="9"/>
        <v>0</v>
      </c>
      <c r="J39" s="7">
        <f t="shared" si="9"/>
        <v>0</v>
      </c>
      <c r="K39" s="7">
        <f>K32-K33</f>
        <v>0</v>
      </c>
      <c r="L39" s="7">
        <f>L32-L33</f>
        <v>0</v>
      </c>
      <c r="M39" s="7">
        <f>M32-M33</f>
        <v>0</v>
      </c>
    </row>
    <row r="40" spans="1:13" ht="51.75" customHeight="1" thickBot="1">
      <c r="A40" s="23" t="s">
        <v>46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2.5" customHeight="1" thickBot="1">
      <c r="A41" s="25" t="s">
        <v>47</v>
      </c>
      <c r="B41" s="11">
        <f>B34/B4</f>
        <v>0.03498473694978031</v>
      </c>
      <c r="C41" s="11">
        <f aca="true" t="shared" si="10" ref="C41:M41">C34/C4</f>
        <v>0.03373395665641191</v>
      </c>
      <c r="D41" s="11">
        <f t="shared" si="10"/>
        <v>0.051280539411774115</v>
      </c>
      <c r="E41" s="11">
        <f>E34/E4</f>
        <v>0.04200347950638264</v>
      </c>
      <c r="F41" s="11">
        <f t="shared" si="10"/>
        <v>0.03769980506822612</v>
      </c>
      <c r="G41" s="11">
        <f t="shared" si="10"/>
        <v>0.04171428571428572</v>
      </c>
      <c r="H41" s="11">
        <f t="shared" si="10"/>
        <v>0.0422876304023845</v>
      </c>
      <c r="I41" s="11">
        <f t="shared" si="10"/>
        <v>0.035765595463138</v>
      </c>
      <c r="J41" s="11">
        <f t="shared" si="10"/>
        <v>0.0209683426443203</v>
      </c>
      <c r="K41" s="11">
        <f t="shared" si="10"/>
        <v>0.017798165137614678</v>
      </c>
      <c r="L41" s="11">
        <f t="shared" si="10"/>
        <v>0.007840290381125227</v>
      </c>
      <c r="M41" s="11">
        <f t="shared" si="10"/>
        <v>0.007375</v>
      </c>
    </row>
    <row r="42" spans="1:13" ht="33" customHeight="1">
      <c r="A42" s="24" t="s">
        <v>48</v>
      </c>
      <c r="B42" s="5">
        <f>B43+B45+B47+B48</f>
        <v>2260615.69</v>
      </c>
      <c r="C42" s="5">
        <f aca="true" t="shared" si="11" ref="C42:M42">C43+C45+C47+C48</f>
        <v>3951046.0400000005</v>
      </c>
      <c r="D42" s="5">
        <f t="shared" si="11"/>
        <v>3774700.8200000003</v>
      </c>
      <c r="E42" s="5">
        <f t="shared" si="11"/>
        <v>4240000</v>
      </c>
      <c r="F42" s="5">
        <f t="shared" si="11"/>
        <v>4090000</v>
      </c>
      <c r="G42" s="5">
        <f t="shared" si="11"/>
        <v>3190000</v>
      </c>
      <c r="H42" s="5">
        <f t="shared" si="11"/>
        <v>2200000</v>
      </c>
      <c r="I42" s="5">
        <f t="shared" si="11"/>
        <v>1350000</v>
      </c>
      <c r="J42" s="5">
        <f t="shared" si="11"/>
        <v>850000</v>
      </c>
      <c r="K42" s="5">
        <f t="shared" si="11"/>
        <v>400000</v>
      </c>
      <c r="L42" s="5">
        <f t="shared" si="11"/>
        <v>200000</v>
      </c>
      <c r="M42" s="5">
        <f t="shared" si="11"/>
        <v>0</v>
      </c>
    </row>
    <row r="43" spans="1:13" ht="20.25" customHeight="1">
      <c r="A43" s="22" t="s">
        <v>49</v>
      </c>
      <c r="B43" s="12"/>
      <c r="C43" s="12">
        <f aca="true" t="shared" si="12" ref="C43:M43">B43+C16-C26</f>
        <v>0</v>
      </c>
      <c r="D43" s="12">
        <f>C43+D16-D26</f>
        <v>0</v>
      </c>
      <c r="E43" s="12">
        <f>D43+E16-E26</f>
        <v>0</v>
      </c>
      <c r="F43" s="12">
        <f t="shared" si="12"/>
        <v>0</v>
      </c>
      <c r="G43" s="12">
        <f t="shared" si="12"/>
        <v>0</v>
      </c>
      <c r="H43" s="12">
        <f t="shared" si="12"/>
        <v>0</v>
      </c>
      <c r="I43" s="12">
        <f t="shared" si="12"/>
        <v>0</v>
      </c>
      <c r="J43" s="12">
        <f t="shared" si="12"/>
        <v>0</v>
      </c>
      <c r="K43" s="12">
        <f t="shared" si="12"/>
        <v>0</v>
      </c>
      <c r="L43" s="12">
        <f t="shared" si="12"/>
        <v>0</v>
      </c>
      <c r="M43" s="12">
        <f t="shared" si="12"/>
        <v>0</v>
      </c>
    </row>
    <row r="44" spans="1:13" ht="51">
      <c r="A44" s="22" t="s">
        <v>50</v>
      </c>
      <c r="B44" s="12"/>
      <c r="C44" s="12"/>
      <c r="D44" s="12"/>
      <c r="E44" s="12"/>
      <c r="F44" s="12"/>
      <c r="G44" s="12"/>
      <c r="H44" s="47" t="s">
        <v>112</v>
      </c>
      <c r="I44" s="47" t="s">
        <v>112</v>
      </c>
      <c r="J44" s="47" t="s">
        <v>112</v>
      </c>
      <c r="K44" s="47" t="s">
        <v>112</v>
      </c>
      <c r="L44" s="47" t="s">
        <v>112</v>
      </c>
      <c r="M44" s="47" t="s">
        <v>112</v>
      </c>
    </row>
    <row r="45" spans="1:13" ht="20.25" customHeight="1">
      <c r="A45" s="22" t="s">
        <v>51</v>
      </c>
      <c r="B45" s="12">
        <v>2259824</v>
      </c>
      <c r="C45" s="12">
        <f aca="true" t="shared" si="13" ref="C45:M45">B45+C14-C24-C30</f>
        <v>3942147.8100000005</v>
      </c>
      <c r="D45" s="12">
        <f>C45+D14-D24-D30</f>
        <v>3740000.0000000005</v>
      </c>
      <c r="E45" s="12">
        <f>D45+E14-E24-E30</f>
        <v>4240000</v>
      </c>
      <c r="F45" s="12">
        <f t="shared" si="13"/>
        <v>4090000</v>
      </c>
      <c r="G45" s="12">
        <f t="shared" si="13"/>
        <v>3190000</v>
      </c>
      <c r="H45" s="12">
        <f t="shared" si="13"/>
        <v>2200000</v>
      </c>
      <c r="I45" s="12">
        <f t="shared" si="13"/>
        <v>1350000</v>
      </c>
      <c r="J45" s="12">
        <f t="shared" si="13"/>
        <v>850000</v>
      </c>
      <c r="K45" s="12">
        <f t="shared" si="13"/>
        <v>400000</v>
      </c>
      <c r="L45" s="12">
        <f t="shared" si="13"/>
        <v>200000</v>
      </c>
      <c r="M45" s="12">
        <f t="shared" si="13"/>
        <v>0</v>
      </c>
    </row>
    <row r="46" spans="1:13" ht="45.75" customHeight="1">
      <c r="A46" s="22" t="s">
        <v>52</v>
      </c>
      <c r="B46" s="12">
        <v>291960</v>
      </c>
      <c r="C46" s="12">
        <v>392147.81</v>
      </c>
      <c r="D46" s="12">
        <v>0</v>
      </c>
      <c r="E46" s="12"/>
      <c r="F46" s="12"/>
      <c r="G46" s="12"/>
      <c r="H46" s="47" t="s">
        <v>112</v>
      </c>
      <c r="I46" s="47" t="s">
        <v>112</v>
      </c>
      <c r="J46" s="47" t="s">
        <v>112</v>
      </c>
      <c r="K46" s="47" t="s">
        <v>112</v>
      </c>
      <c r="L46" s="47" t="s">
        <v>112</v>
      </c>
      <c r="M46" s="47" t="s">
        <v>112</v>
      </c>
    </row>
    <row r="47" spans="1:13" ht="18" customHeight="1">
      <c r="A47" s="22" t="s">
        <v>53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20.25" customHeight="1" thickBot="1">
      <c r="A48" s="27" t="s">
        <v>54</v>
      </c>
      <c r="B48" s="13">
        <v>791.69</v>
      </c>
      <c r="C48" s="13">
        <v>8898.23</v>
      </c>
      <c r="D48" s="13">
        <v>34700.82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30.75" customHeight="1" thickBot="1">
      <c r="A49" s="33" t="s">
        <v>55</v>
      </c>
      <c r="B49" s="34">
        <f aca="true" t="shared" si="14" ref="B49:G49">(B42-B44-B46)/B4</f>
        <v>0.08822022830020572</v>
      </c>
      <c r="C49" s="34">
        <f t="shared" si="14"/>
        <v>0.1444906267845651</v>
      </c>
      <c r="D49" s="34">
        <f t="shared" si="14"/>
        <v>0.12737501632431775</v>
      </c>
      <c r="E49" s="34">
        <f t="shared" si="14"/>
        <v>0.16190432100642035</v>
      </c>
      <c r="F49" s="34">
        <f t="shared" si="14"/>
        <v>0.1594541910331384</v>
      </c>
      <c r="G49" s="34">
        <f t="shared" si="14"/>
        <v>0.12152380952380952</v>
      </c>
      <c r="H49" s="34">
        <f aca="true" t="shared" si="15" ref="H49:M49">H42/H4</f>
        <v>0.08196721311475409</v>
      </c>
      <c r="I49" s="34">
        <f t="shared" si="15"/>
        <v>0.05103969754253308</v>
      </c>
      <c r="J49" s="34">
        <f t="shared" si="15"/>
        <v>0.03165735567970205</v>
      </c>
      <c r="K49" s="34">
        <f t="shared" si="15"/>
        <v>0.014678899082568808</v>
      </c>
      <c r="L49" s="34">
        <f t="shared" si="15"/>
        <v>0.007259528130671506</v>
      </c>
      <c r="M49" s="34">
        <f t="shared" si="15"/>
        <v>0</v>
      </c>
    </row>
    <row r="50" spans="1:13" ht="45" customHeight="1">
      <c r="A50" s="43" t="s">
        <v>109</v>
      </c>
      <c r="B50" s="40" t="s">
        <v>112</v>
      </c>
      <c r="C50" s="37" t="s">
        <v>112</v>
      </c>
      <c r="D50" s="37" t="s">
        <v>112</v>
      </c>
      <c r="E50" s="38">
        <f>(E5+E7-E9)/E4</f>
        <v>0.02396572521265443</v>
      </c>
      <c r="F50" s="38">
        <f>(F5+F7-F9)/F4</f>
        <v>0.06627680311890838</v>
      </c>
      <c r="G50" s="38">
        <f>(G5+G7-G9)/G4</f>
        <v>0.05714285714285714</v>
      </c>
      <c r="H50" s="38">
        <f aca="true" t="shared" si="16" ref="H50:M50">(H5+H7-H9)/H4</f>
        <v>0.06482861400894188</v>
      </c>
      <c r="I50" s="38">
        <f t="shared" si="16"/>
        <v>0.06427221172022685</v>
      </c>
      <c r="J50" s="38">
        <f t="shared" si="16"/>
        <v>0.06517690875232775</v>
      </c>
      <c r="K50" s="38">
        <f t="shared" si="16"/>
        <v>0.062385321100917435</v>
      </c>
      <c r="L50" s="38">
        <f t="shared" si="16"/>
        <v>0.056261343012704176</v>
      </c>
      <c r="M50" s="38">
        <f t="shared" si="16"/>
        <v>0.055357142857142855</v>
      </c>
    </row>
    <row r="51" spans="1:13" ht="30" customHeight="1">
      <c r="A51" s="44" t="s">
        <v>110</v>
      </c>
      <c r="B51" s="41" t="s">
        <v>112</v>
      </c>
      <c r="C51" s="35" t="s">
        <v>112</v>
      </c>
      <c r="D51" s="35" t="s">
        <v>112</v>
      </c>
      <c r="E51" s="36">
        <f aca="true" t="shared" si="17" ref="E51:M51">(1/3)*((D5+D7-D9)/D4+(C5+C7-C9)/C4+(B5+B7-B9)/B4)</f>
        <v>0.08449189948413208</v>
      </c>
      <c r="F51" s="36">
        <f t="shared" si="17"/>
        <v>0.06698879243254982</v>
      </c>
      <c r="G51" s="36">
        <f t="shared" si="17"/>
        <v>0.0566630410813622</v>
      </c>
      <c r="H51" s="36">
        <f t="shared" si="17"/>
        <v>0.04912846182480664</v>
      </c>
      <c r="I51" s="36">
        <f t="shared" si="17"/>
        <v>0.06274942475690246</v>
      </c>
      <c r="J51" s="36">
        <f t="shared" si="17"/>
        <v>0.06208122762400862</v>
      </c>
      <c r="K51" s="36">
        <f t="shared" si="17"/>
        <v>0.06475924482716548</v>
      </c>
      <c r="L51" s="36">
        <f t="shared" si="17"/>
        <v>0.063944813857824</v>
      </c>
      <c r="M51" s="36">
        <f t="shared" si="17"/>
        <v>0.06127452428864978</v>
      </c>
    </row>
    <row r="52" spans="1:13" ht="32.25" customHeight="1" thickBot="1">
      <c r="A52" s="45" t="s">
        <v>111</v>
      </c>
      <c r="B52" s="42" t="s">
        <v>112</v>
      </c>
      <c r="C52" s="39" t="s">
        <v>112</v>
      </c>
      <c r="D52" s="39" t="s">
        <v>112</v>
      </c>
      <c r="E52" s="46" t="str">
        <f>IF(E41&lt;=E51,"tak","nie")</f>
        <v>tak</v>
      </c>
      <c r="F52" s="46" t="str">
        <f>IF(F41&lt;=F51,"tak","nie")</f>
        <v>tak</v>
      </c>
      <c r="G52" s="46" t="str">
        <f>IF(G41&lt;=G51,"tak","nie")</f>
        <v>tak</v>
      </c>
      <c r="H52" s="46" t="str">
        <f aca="true" t="shared" si="18" ref="H52:M52">IF(H41&lt;=H51,"tak","nie")</f>
        <v>tak</v>
      </c>
      <c r="I52" s="46" t="str">
        <f t="shared" si="18"/>
        <v>tak</v>
      </c>
      <c r="J52" s="46" t="str">
        <f t="shared" si="18"/>
        <v>tak</v>
      </c>
      <c r="K52" s="46" t="str">
        <f t="shared" si="18"/>
        <v>tak</v>
      </c>
      <c r="L52" s="46" t="str">
        <f t="shared" si="18"/>
        <v>tak</v>
      </c>
      <c r="M52" s="46" t="str">
        <f t="shared" si="18"/>
        <v>tak</v>
      </c>
    </row>
    <row r="56" ht="13.5" thickBot="1"/>
    <row r="57" spans="1:8" ht="113.25" customHeight="1">
      <c r="A57" s="83" t="s">
        <v>78</v>
      </c>
      <c r="B57" s="83"/>
      <c r="C57" s="83"/>
      <c r="D57" s="83"/>
      <c r="E57" s="83"/>
      <c r="F57" s="83"/>
      <c r="G57" s="83"/>
      <c r="H57" s="83"/>
    </row>
    <row r="58" spans="1:8" ht="30.75" customHeight="1" thickBot="1">
      <c r="A58" s="84" t="s">
        <v>56</v>
      </c>
      <c r="B58" s="85"/>
      <c r="C58" s="85"/>
      <c r="D58" s="85"/>
      <c r="E58" s="85"/>
      <c r="F58" s="85"/>
      <c r="G58" s="85"/>
      <c r="H58" s="86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5"/>
      <c r="B60" s="15"/>
      <c r="C60" s="15"/>
      <c r="D60" s="15"/>
      <c r="E60" s="15"/>
      <c r="F60" s="15"/>
      <c r="G60" s="15"/>
      <c r="H60" s="15"/>
    </row>
    <row r="61" spans="1:8" ht="12.75">
      <c r="A61" s="15"/>
      <c r="B61" s="15"/>
      <c r="C61" s="15"/>
      <c r="D61" s="15"/>
      <c r="E61" s="15"/>
      <c r="F61" s="15"/>
      <c r="G61" s="15"/>
      <c r="H61" s="15"/>
    </row>
    <row r="62" spans="1:8" ht="12.75">
      <c r="A62" s="15"/>
      <c r="B62" s="15"/>
      <c r="C62" s="15"/>
      <c r="D62" s="15"/>
      <c r="E62" s="15"/>
      <c r="F62" s="15"/>
      <c r="G62" s="15"/>
      <c r="H62" s="15"/>
    </row>
    <row r="63" spans="1:8" ht="12.75">
      <c r="A63" s="15"/>
      <c r="B63" s="15"/>
      <c r="C63" s="15"/>
      <c r="D63" s="15"/>
      <c r="E63" s="15"/>
      <c r="F63" s="15"/>
      <c r="G63" s="15"/>
      <c r="H63" s="15"/>
    </row>
    <row r="64" spans="1:8" ht="12.75">
      <c r="A64" s="15"/>
      <c r="B64" s="15"/>
      <c r="C64" s="15"/>
      <c r="D64" s="15"/>
      <c r="E64" s="15"/>
      <c r="F64" s="15"/>
      <c r="G64" s="15"/>
      <c r="H64" s="15"/>
    </row>
    <row r="65" spans="1:8" ht="12.75">
      <c r="A65" s="15"/>
      <c r="B65" s="15"/>
      <c r="C65" s="15"/>
      <c r="D65" s="15"/>
      <c r="E65" s="15"/>
      <c r="F65" s="15"/>
      <c r="G65" s="15"/>
      <c r="H65" s="15"/>
    </row>
    <row r="66" spans="1:8" ht="12.75">
      <c r="A66" s="15"/>
      <c r="B66" s="15"/>
      <c r="C66" s="15"/>
      <c r="D66" s="15"/>
      <c r="E66" s="15"/>
      <c r="F66" s="15"/>
      <c r="G66" s="15"/>
      <c r="H66" s="15"/>
    </row>
    <row r="67" spans="1:8" ht="12.75">
      <c r="A67" s="15"/>
      <c r="B67" s="15"/>
      <c r="C67" s="15"/>
      <c r="D67" s="15"/>
      <c r="E67" s="15"/>
      <c r="F67" s="15"/>
      <c r="G67" s="15"/>
      <c r="H67" s="15"/>
    </row>
    <row r="68" spans="1:8" ht="12.75">
      <c r="A68" s="15"/>
      <c r="B68" s="15"/>
      <c r="C68" s="15"/>
      <c r="D68" s="15"/>
      <c r="E68" s="15"/>
      <c r="F68" s="15"/>
      <c r="G68" s="15"/>
      <c r="H68" s="15"/>
    </row>
    <row r="69" spans="1:8" ht="12.75">
      <c r="A69" s="15"/>
      <c r="B69" s="15"/>
      <c r="C69" s="15"/>
      <c r="D69" s="15"/>
      <c r="E69" s="15"/>
      <c r="F69" s="15"/>
      <c r="G69" s="15"/>
      <c r="H69" s="15"/>
    </row>
    <row r="70" spans="1:8" ht="12.75">
      <c r="A70" s="16"/>
      <c r="B70" s="16"/>
      <c r="C70" s="16"/>
      <c r="D70" s="16"/>
      <c r="E70" s="16"/>
      <c r="F70" s="16"/>
      <c r="G70" s="16"/>
      <c r="H70" s="16"/>
    </row>
  </sheetData>
  <sheetProtection/>
  <mergeCells count="3">
    <mergeCell ref="A57:H57"/>
    <mergeCell ref="A58:H58"/>
    <mergeCell ref="A1:M1"/>
  </mergeCells>
  <printOptions/>
  <pageMargins left="0.4724409448818898" right="0.3937007874015748" top="0.4724409448818898" bottom="0.31496062992125984" header="0.15748031496062992" footer="0.35433070866141736"/>
  <pageSetup fitToHeight="2" horizontalDpi="300" verticalDpi="300" orientation="landscape" paperSize="9" scale="65" r:id="rId1"/>
  <headerFooter alignWithMargins="0">
    <oddHeader>&amp;RZałącznik nr 1  do uchwały Nr X/70/2011 R.M. w Szczebrzeszynie  z dnia 18.07.2011r. w sprawie wprowadzenia zmian w wieloletniej prognozie finansowej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8"/>
    </sheetView>
  </sheetViews>
  <sheetFormatPr defaultColWidth="9.140625" defaultRowHeight="12.75" outlineLevelRow="1"/>
  <cols>
    <col min="1" max="1" width="25.421875" style="0" customWidth="1"/>
    <col min="2" max="2" width="14.421875" style="0" customWidth="1"/>
    <col min="3" max="3" width="12.421875" style="0" customWidth="1"/>
    <col min="4" max="4" width="13.00390625" style="0" customWidth="1"/>
    <col min="5" max="5" width="13.57421875" style="0" customWidth="1"/>
    <col min="6" max="6" width="12.57421875" style="0" customWidth="1"/>
    <col min="7" max="7" width="12.7109375" style="0" bestFit="1" customWidth="1"/>
    <col min="8" max="9" width="12.7109375" style="0" customWidth="1"/>
    <col min="10" max="10" width="13.00390625" style="0" customWidth="1"/>
  </cols>
  <sheetData>
    <row r="1" spans="1:10" ht="28.5" customHeight="1">
      <c r="A1" s="89" t="s">
        <v>119</v>
      </c>
      <c r="B1" s="89"/>
      <c r="C1" s="89"/>
      <c r="D1" s="89"/>
      <c r="E1" s="89"/>
      <c r="F1" s="90"/>
      <c r="G1" s="90"/>
      <c r="H1" s="90"/>
      <c r="I1" s="90"/>
      <c r="J1" s="90"/>
    </row>
    <row r="2" spans="1:5" ht="32.25" customHeight="1" thickBot="1">
      <c r="A2" s="88"/>
      <c r="B2" s="88"/>
      <c r="C2" s="88"/>
      <c r="D2" s="88"/>
      <c r="E2" s="88"/>
    </row>
    <row r="3" spans="1:10" ht="30" customHeight="1">
      <c r="A3" s="52" t="s">
        <v>57</v>
      </c>
      <c r="B3" s="29">
        <v>2011</v>
      </c>
      <c r="C3" s="29">
        <v>2012</v>
      </c>
      <c r="D3" s="29">
        <v>2013</v>
      </c>
      <c r="E3" s="29">
        <v>2014</v>
      </c>
      <c r="F3" s="29">
        <v>2015</v>
      </c>
      <c r="G3" s="29">
        <v>2016</v>
      </c>
      <c r="H3" s="29">
        <v>2017</v>
      </c>
      <c r="I3" s="29">
        <v>2018</v>
      </c>
      <c r="J3" s="29">
        <v>2019</v>
      </c>
    </row>
    <row r="4" spans="1:10" ht="39" customHeight="1">
      <c r="A4" s="55" t="s">
        <v>58</v>
      </c>
      <c r="B4" s="53">
        <f aca="true" t="shared" si="0" ref="B4:J4">B6</f>
        <v>637852.98</v>
      </c>
      <c r="C4" s="53">
        <f t="shared" si="0"/>
        <v>987385.76</v>
      </c>
      <c r="D4" s="53">
        <f t="shared" si="0"/>
        <v>647252.98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0</v>
      </c>
      <c r="I4" s="53">
        <f t="shared" si="0"/>
        <v>0</v>
      </c>
      <c r="J4" s="53">
        <f t="shared" si="0"/>
        <v>0</v>
      </c>
    </row>
    <row r="5" spans="1:10" ht="30" customHeight="1">
      <c r="A5" s="55" t="s">
        <v>59</v>
      </c>
      <c r="B5" s="53">
        <f>'III Przedsięwzięcia'!F8+'III Przedsięwzięcia'!F11+'III Przedsięwzięcia'!F14+'III Przedsięwzięcia'!F17+'III Przedsięwzięcia'!F20+'III Przedsięwzięcia'!F23+'III Przedsięwzięcia'!F26+'III Przedsięwzięcia'!F29+'III Przedsięwzięcia'!F32+'III Przedsięwzięcia'!F35+'III Przedsięwzięcia'!F38+'III Przedsięwzięcia'!F41+'III Przedsięwzięcia'!F44+'III Przedsięwzięcia'!F47+'III Przedsięwzięcia'!F50+'III Przedsięwzięcia'!F53+'III Przedsięwzięcia'!F56+'III Przedsięwzięcia'!F59+'III Przedsięwzięcia'!F62+'III Przedsięwzięcia'!F65+'III Przedsięwzięcia'!F68+'III Przedsięwzięcia'!F71+'III Przedsięwzięcia'!F74+'III Przedsięwzięcia'!F77+'III Przedsięwzięcia'!F80+'III Przedsięwzięcia'!F83+'III Przedsięwzięcia'!F86+'III Przedsięwzięcia'!F89+'III Przedsięwzięcia'!F92+'III Przedsięwzięcia'!F95+'III Przedsięwzięcia'!F98+'III Przedsięwzięcia'!F100</f>
        <v>9481.2</v>
      </c>
      <c r="C5" s="53">
        <f>'III Przedsięwzięcia'!G8+'III Przedsięwzięcia'!G11+'III Przedsięwzięcia'!G14+'III Przedsięwzięcia'!G17+'III Przedsięwzięcia'!G20+'III Przedsięwzięcia'!G23+'III Przedsięwzięcia'!G26+'III Przedsięwzięcia'!G29+'III Przedsięwzięcia'!G32+'III Przedsięwzięcia'!G35+'III Przedsięwzięcia'!G38+'III Przedsięwzięcia'!G41+'III Przedsięwzięcia'!G44+'III Przedsięwzięcia'!G47+'III Przedsięwzięcia'!G50+'III Przedsięwzięcia'!G53+'III Przedsięwzięcia'!G56+'III Przedsięwzięcia'!G59+'III Przedsięwzięcia'!G62+'III Przedsięwzięcia'!G65+'III Przedsięwzięcia'!G68+'III Przedsięwzięcia'!G71+'III Przedsięwzięcia'!G74+'III Przedsięwzięcia'!G77+'III Przedsięwzięcia'!G80+'III Przedsięwzięcia'!G83+'III Przedsięwzięcia'!G86+'III Przedsięwzięcia'!G89+'III Przedsięwzięcia'!G92+'III Przedsięwzięcia'!G95+'III Przedsięwzięcia'!G98+'III Przedsięwzięcia'!G100</f>
        <v>50909.7</v>
      </c>
      <c r="D5" s="53">
        <f>'III Przedsięwzięcia'!H8+'III Przedsięwzięcia'!H11+'III Przedsięwzięcia'!H14+'III Przedsięwzięcia'!H17+'III Przedsięwzięcia'!H20+'III Przedsięwzięcia'!H23+'III Przedsięwzięcia'!H26+'III Przedsięwzięcia'!H29+'III Przedsięwzięcia'!H32+'III Przedsięwzięcia'!H35+'III Przedsięwzięcia'!H38+'III Przedsięwzięcia'!H41+'III Przedsięwzięcia'!H44+'III Przedsięwzięcia'!H47+'III Przedsięwzięcia'!H50+'III Przedsięwzięcia'!H53+'III Przedsięwzięcia'!H56+'III Przedsięwzięcia'!H59+'III Przedsięwzięcia'!H62+'III Przedsięwzięcia'!H65+'III Przedsięwzięcia'!H68+'III Przedsięwzięcia'!H71+'III Przedsięwzięcia'!H74+'III Przedsięwzięcia'!H77+'III Przedsięwzięcia'!H80+'III Przedsięwzięcia'!H83+'III Przedsięwzięcia'!H86+'III Przedsięwzięcia'!H89+'III Przedsięwzięcia'!H92+'III Przedsięwzięcia'!H95+'III Przedsięwzięcia'!H98+'III Przedsięwzięcia'!H100</f>
        <v>0</v>
      </c>
      <c r="E5" s="53">
        <f>'III Przedsięwzięcia'!I8+'III Przedsięwzięcia'!I11+'III Przedsięwzięcia'!I14+'III Przedsięwzięcia'!I17+'III Przedsięwzięcia'!I20+'III Przedsięwzięcia'!I23+'III Przedsięwzięcia'!I26+'III Przedsięwzięcia'!I29+'III Przedsięwzięcia'!I32+'III Przedsięwzięcia'!I35+'III Przedsięwzięcia'!I38+'III Przedsięwzięcia'!I41+'III Przedsięwzięcia'!I44+'III Przedsięwzięcia'!I47+'III Przedsięwzięcia'!I50+'III Przedsięwzięcia'!I53+'III Przedsięwzięcia'!I56+'III Przedsięwzięcia'!I59+'III Przedsięwzięcia'!I62+'III Przedsięwzięcia'!I65+'III Przedsięwzięcia'!I68+'III Przedsięwzięcia'!I71+'III Przedsięwzięcia'!I74+'III Przedsięwzięcia'!I77+'III Przedsięwzięcia'!I80+'III Przedsięwzięcia'!I83+'III Przedsięwzięcia'!I86+'III Przedsięwzięcia'!I89+'III Przedsięwzięcia'!I92+'III Przedsięwzięcia'!I95+'III Przedsięwzięcia'!I98+'III Przedsięwzięcia'!I100</f>
        <v>0</v>
      </c>
      <c r="F5" s="53">
        <f>'III Przedsięwzięcia'!J8+'III Przedsięwzięcia'!J11+'III Przedsięwzięcia'!J14+'III Przedsięwzięcia'!J17+'III Przedsięwzięcia'!J20+'III Przedsięwzięcia'!J23+'III Przedsięwzięcia'!J26+'III Przedsięwzięcia'!J29+'III Przedsięwzięcia'!J32+'III Przedsięwzięcia'!J35+'III Przedsięwzięcia'!J38+'III Przedsięwzięcia'!J41+'III Przedsięwzięcia'!J44+'III Przedsięwzięcia'!J47+'III Przedsięwzięcia'!J50+'III Przedsięwzięcia'!J53+'III Przedsięwzięcia'!J56+'III Przedsięwzięcia'!J59+'III Przedsięwzięcia'!J62+'III Przedsięwzięcia'!J65+'III Przedsięwzięcia'!J68+'III Przedsięwzięcia'!J71+'III Przedsięwzięcia'!J74+'III Przedsięwzięcia'!J77+'III Przedsięwzięcia'!J80+'III Przedsięwzięcia'!J83+'III Przedsięwzięcia'!J86+'III Przedsięwzięcia'!J89+'III Przedsięwzięcia'!J92+'III Przedsięwzięcia'!J95+'III Przedsięwzięcia'!J98+'III Przedsięwzięcia'!J100</f>
        <v>0</v>
      </c>
      <c r="G5" s="53">
        <f>'III Przedsięwzięcia'!K8+'III Przedsięwzięcia'!K11+'III Przedsięwzięcia'!K14+'III Przedsięwzięcia'!K17+'III Przedsięwzięcia'!K20+'III Przedsięwzięcia'!K23+'III Przedsięwzięcia'!K26+'III Przedsięwzięcia'!K29+'III Przedsięwzięcia'!K32+'III Przedsięwzięcia'!K35+'III Przedsięwzięcia'!K38+'III Przedsięwzięcia'!K41+'III Przedsięwzięcia'!K44+'III Przedsięwzięcia'!K47+'III Przedsięwzięcia'!K50+'III Przedsięwzięcia'!K53+'III Przedsięwzięcia'!K56+'III Przedsięwzięcia'!K59+'III Przedsięwzięcia'!K62+'III Przedsięwzięcia'!K65+'III Przedsięwzięcia'!K68+'III Przedsięwzięcia'!K71+'III Przedsięwzięcia'!K74+'III Przedsięwzięcia'!K77+'III Przedsięwzięcia'!K80+'III Przedsięwzięcia'!K83+'III Przedsięwzięcia'!K86+'III Przedsięwzięcia'!K89+'III Przedsięwzięcia'!K92+'III Przedsięwzięcia'!K95+'III Przedsięwzięcia'!K98+'III Przedsięwzięcia'!K100</f>
        <v>0</v>
      </c>
      <c r="H5" s="53">
        <f>'III Przedsięwzięcia'!L8+'III Przedsięwzięcia'!L11+'III Przedsięwzięcia'!L14+'III Przedsięwzięcia'!L17+'III Przedsięwzięcia'!L20+'III Przedsięwzięcia'!L23+'III Przedsięwzięcia'!L26+'III Przedsięwzięcia'!L29+'III Przedsięwzięcia'!L32+'III Przedsięwzięcia'!L35+'III Przedsięwzięcia'!L38+'III Przedsięwzięcia'!L41+'III Przedsięwzięcia'!L44+'III Przedsięwzięcia'!L47+'III Przedsięwzięcia'!L50+'III Przedsięwzięcia'!L53+'III Przedsięwzięcia'!L56+'III Przedsięwzięcia'!L59+'III Przedsięwzięcia'!L62+'III Przedsięwzięcia'!L65+'III Przedsięwzięcia'!L68+'III Przedsięwzięcia'!L71+'III Przedsięwzięcia'!L74+'III Przedsięwzięcia'!L77+'III Przedsięwzięcia'!L80+'III Przedsięwzięcia'!L83+'III Przedsięwzięcia'!L86+'III Przedsięwzięcia'!L89+'III Przedsięwzięcia'!L92+'III Przedsięwzięcia'!L95+'III Przedsięwzięcia'!L98+'III Przedsięwzięcia'!L100</f>
        <v>0</v>
      </c>
      <c r="I5" s="53">
        <f>'III Przedsięwzięcia'!M8+'III Przedsięwzięcia'!M11+'III Przedsięwzięcia'!M14+'III Przedsięwzięcia'!M17+'III Przedsięwzięcia'!M20+'III Przedsięwzięcia'!M23+'III Przedsięwzięcia'!M26+'III Przedsięwzięcia'!M29+'III Przedsięwzięcia'!M32+'III Przedsięwzięcia'!M35+'III Przedsięwzięcia'!M38+'III Przedsięwzięcia'!M41+'III Przedsięwzięcia'!M44+'III Przedsięwzięcia'!M47+'III Przedsięwzięcia'!M50+'III Przedsięwzięcia'!M53+'III Przedsięwzięcia'!M56+'III Przedsięwzięcia'!M59+'III Przedsięwzięcia'!M62+'III Przedsięwzięcia'!M65+'III Przedsięwzięcia'!M68+'III Przedsięwzięcia'!M71+'III Przedsięwzięcia'!M74+'III Przedsięwzięcia'!M77+'III Przedsięwzięcia'!M80+'III Przedsięwzięcia'!M83+'III Przedsięwzięcia'!M86+'III Przedsięwzięcia'!M89+'III Przedsięwzięcia'!M92+'III Przedsięwzięcia'!M95+'III Przedsięwzięcia'!M98+'III Przedsięwzięcia'!M100</f>
        <v>0</v>
      </c>
      <c r="J5" s="53">
        <f>'III Przedsięwzięcia'!N8+'III Przedsięwzięcia'!N11+'III Przedsięwzięcia'!N14+'III Przedsięwzięcia'!N17+'III Przedsięwzięcia'!N20+'III Przedsięwzięcia'!N23+'III Przedsięwzięcia'!N26+'III Przedsięwzięcia'!N29+'III Przedsięwzięcia'!N32+'III Przedsięwzięcia'!N35+'III Przedsięwzięcia'!N38+'III Przedsięwzięcia'!N41+'III Przedsięwzięcia'!N44+'III Przedsięwzięcia'!N47+'III Przedsięwzięcia'!N50+'III Przedsięwzięcia'!N53+'III Przedsięwzięcia'!N56+'III Przedsięwzięcia'!N59+'III Przedsięwzięcia'!N62+'III Przedsięwzięcia'!N65+'III Przedsięwzięcia'!N68+'III Przedsięwzięcia'!N71+'III Przedsięwzięcia'!N74+'III Przedsięwzięcia'!N77+'III Przedsięwzięcia'!N80+'III Przedsięwzięcia'!N83+'III Przedsięwzięcia'!N86+'III Przedsięwzięcia'!N89+'III Przedsięwzięcia'!N92+'III Przedsięwzięcia'!N95+'III Przedsięwzięcia'!N98+'III Przedsięwzięcia'!N100</f>
        <v>0</v>
      </c>
    </row>
    <row r="6" spans="1:10" ht="22.5" customHeight="1">
      <c r="A6" s="55" t="s">
        <v>62</v>
      </c>
      <c r="B6" s="53">
        <f>'III Przedsięwzięcia'!F9+'III Przedsięwzięcia'!F12+'III Przedsięwzięcia'!F15+'III Przedsięwzięcia'!F18+'III Przedsięwzięcia'!F21+'III Przedsięwzięcia'!F24+'III Przedsięwzięcia'!F27+'III Przedsięwzięcia'!F30+'III Przedsięwzięcia'!F33+'III Przedsięwzięcia'!F36+'III Przedsięwzięcia'!F39+'III Przedsięwzięcia'!F42+'III Przedsięwzięcia'!F45+'III Przedsięwzięcia'!F48+'III Przedsięwzięcia'!F51+'III Przedsięwzięcia'!F54+'III Przedsięwzięcia'!F57+'III Przedsięwzięcia'!F60+'III Przedsięwzięcia'!F63+'III Przedsięwzięcia'!F66+'III Przedsięwzięcia'!F69+'III Przedsięwzięcia'!F72+'III Przedsięwzięcia'!F75+'III Przedsięwzięcia'!F78+'III Przedsięwzięcia'!F81+'III Przedsięwzięcia'!F84+'III Przedsięwzięcia'!F87+'III Przedsięwzięcia'!F90+'III Przedsięwzięcia'!F93+'III Przedsięwzięcia'!F96+'III Przedsięwzięcia'!F99</f>
        <v>637852.98</v>
      </c>
      <c r="C6" s="53">
        <f>'III Przedsięwzięcia'!G9+'III Przedsięwzięcia'!G12+'III Przedsięwzięcia'!G15+'III Przedsięwzięcia'!G18+'III Przedsięwzięcia'!G21+'III Przedsięwzięcia'!G24+'III Przedsięwzięcia'!G27+'III Przedsięwzięcia'!G30+'III Przedsięwzięcia'!G33+'III Przedsięwzięcia'!G36+'III Przedsięwzięcia'!G39+'III Przedsięwzięcia'!G42+'III Przedsięwzięcia'!G45+'III Przedsięwzięcia'!G48+'III Przedsięwzięcia'!G51+'III Przedsięwzięcia'!G54+'III Przedsięwzięcia'!G57+'III Przedsięwzięcia'!G60+'III Przedsięwzięcia'!G63+'III Przedsięwzięcia'!G66+'III Przedsięwzięcia'!G69+'III Przedsięwzięcia'!G72+'III Przedsięwzięcia'!G75+'III Przedsięwzięcia'!G78+'III Przedsięwzięcia'!G81+'III Przedsięwzięcia'!G84+'III Przedsięwzięcia'!G87+'III Przedsięwzięcia'!G90+'III Przedsięwzięcia'!G93+'III Przedsięwzięcia'!G96+'III Przedsięwzięcia'!G99</f>
        <v>987385.76</v>
      </c>
      <c r="D6" s="53">
        <f>'III Przedsięwzięcia'!H9+'III Przedsięwzięcia'!H12+'III Przedsięwzięcia'!H15+'III Przedsięwzięcia'!H18+'III Przedsięwzięcia'!H21+'III Przedsięwzięcia'!H24+'III Przedsięwzięcia'!H27+'III Przedsięwzięcia'!H30+'III Przedsięwzięcia'!H33+'III Przedsięwzięcia'!H36+'III Przedsięwzięcia'!H39+'III Przedsięwzięcia'!H42+'III Przedsięwzięcia'!H45+'III Przedsięwzięcia'!H48+'III Przedsięwzięcia'!H51+'III Przedsięwzięcia'!H54+'III Przedsięwzięcia'!H57+'III Przedsięwzięcia'!H60+'III Przedsięwzięcia'!H63+'III Przedsięwzięcia'!H66+'III Przedsięwzięcia'!H69+'III Przedsięwzięcia'!H72+'III Przedsięwzięcia'!H75+'III Przedsięwzięcia'!H78+'III Przedsięwzięcia'!H81+'III Przedsięwzięcia'!H84+'III Przedsięwzięcia'!H87+'III Przedsięwzięcia'!H90+'III Przedsięwzięcia'!H93+'III Przedsięwzięcia'!H96+'III Przedsięwzięcia'!H99</f>
        <v>647252.98</v>
      </c>
      <c r="E6" s="53">
        <f>'III Przedsięwzięcia'!I9+'III Przedsięwzięcia'!I12+'III Przedsięwzięcia'!I15+'III Przedsięwzięcia'!I18+'III Przedsięwzięcia'!I21+'III Przedsięwzięcia'!I24+'III Przedsięwzięcia'!I27+'III Przedsięwzięcia'!I30+'III Przedsięwzięcia'!I33+'III Przedsięwzięcia'!I36+'III Przedsięwzięcia'!I39+'III Przedsięwzięcia'!I42+'III Przedsięwzięcia'!I45+'III Przedsięwzięcia'!I48+'III Przedsięwzięcia'!I51+'III Przedsięwzięcia'!I54+'III Przedsięwzięcia'!I57+'III Przedsięwzięcia'!I60+'III Przedsięwzięcia'!I63+'III Przedsięwzięcia'!I66+'III Przedsięwzięcia'!I69+'III Przedsięwzięcia'!I72+'III Przedsięwzięcia'!I75+'III Przedsięwzięcia'!I78+'III Przedsięwzięcia'!I81+'III Przedsięwzięcia'!I84+'III Przedsięwzięcia'!I87+'III Przedsięwzięcia'!I90+'III Przedsięwzięcia'!I93+'III Przedsięwzięcia'!I96+'III Przedsięwzięcia'!I99</f>
        <v>0</v>
      </c>
      <c r="F6" s="53">
        <f>'III Przedsięwzięcia'!J9+'III Przedsięwzięcia'!J12+'III Przedsięwzięcia'!J15+'III Przedsięwzięcia'!J18+'III Przedsięwzięcia'!J21+'III Przedsięwzięcia'!J24+'III Przedsięwzięcia'!J27+'III Przedsięwzięcia'!J30+'III Przedsięwzięcia'!J33+'III Przedsięwzięcia'!J36+'III Przedsięwzięcia'!J39+'III Przedsięwzięcia'!J42+'III Przedsięwzięcia'!J45+'III Przedsięwzięcia'!J48+'III Przedsięwzięcia'!J51+'III Przedsięwzięcia'!J54+'III Przedsięwzięcia'!J57+'III Przedsięwzięcia'!J60+'III Przedsięwzięcia'!J63+'III Przedsięwzięcia'!J66+'III Przedsięwzięcia'!J69+'III Przedsięwzięcia'!J72+'III Przedsięwzięcia'!J75+'III Przedsięwzięcia'!J78+'III Przedsięwzięcia'!J81+'III Przedsięwzięcia'!J84+'III Przedsięwzięcia'!J87+'III Przedsięwzięcia'!J90+'III Przedsięwzięcia'!J93+'III Przedsięwzięcia'!J96+'III Przedsięwzięcia'!J99</f>
        <v>0</v>
      </c>
      <c r="G6" s="53">
        <f>'III Przedsięwzięcia'!K9+'III Przedsięwzięcia'!K12+'III Przedsięwzięcia'!K15+'III Przedsięwzięcia'!K18+'III Przedsięwzięcia'!K21+'III Przedsięwzięcia'!K24+'III Przedsięwzięcia'!K27+'III Przedsięwzięcia'!K30+'III Przedsięwzięcia'!K33+'III Przedsięwzięcia'!K36+'III Przedsięwzięcia'!K39+'III Przedsięwzięcia'!K42+'III Przedsięwzięcia'!K45+'III Przedsięwzięcia'!K48+'III Przedsięwzięcia'!K51+'III Przedsięwzięcia'!K54+'III Przedsięwzięcia'!K57+'III Przedsięwzięcia'!K60+'III Przedsięwzięcia'!K63+'III Przedsięwzięcia'!K66+'III Przedsięwzięcia'!K69+'III Przedsięwzięcia'!K72+'III Przedsięwzięcia'!K75+'III Przedsięwzięcia'!K78+'III Przedsięwzięcia'!K81+'III Przedsięwzięcia'!K84+'III Przedsięwzięcia'!K87+'III Przedsięwzięcia'!K90+'III Przedsięwzięcia'!K93+'III Przedsięwzięcia'!K96+'III Przedsięwzięcia'!K99</f>
        <v>0</v>
      </c>
      <c r="H6" s="53">
        <f>'III Przedsięwzięcia'!L9+'III Przedsięwzięcia'!L12+'III Przedsięwzięcia'!L15+'III Przedsięwzięcia'!L18+'III Przedsięwzięcia'!L21+'III Przedsięwzięcia'!L24+'III Przedsięwzięcia'!L27+'III Przedsięwzięcia'!L30+'III Przedsięwzięcia'!L33+'III Przedsięwzięcia'!L36+'III Przedsięwzięcia'!L39+'III Przedsięwzięcia'!L42+'III Przedsięwzięcia'!L45+'III Przedsięwzięcia'!L48+'III Przedsięwzięcia'!L51+'III Przedsięwzięcia'!L54+'III Przedsięwzięcia'!L57+'III Przedsięwzięcia'!L60+'III Przedsięwzięcia'!L63+'III Przedsięwzięcia'!L66+'III Przedsięwzięcia'!L69+'III Przedsięwzięcia'!L72+'III Przedsięwzięcia'!L75+'III Przedsięwzięcia'!L78+'III Przedsięwzięcia'!L81+'III Przedsięwzięcia'!L84+'III Przedsięwzięcia'!L87+'III Przedsięwzięcia'!L90+'III Przedsięwzięcia'!L93+'III Przedsięwzięcia'!L96+'III Przedsięwzięcia'!L99</f>
        <v>0</v>
      </c>
      <c r="I6" s="53">
        <f>'III Przedsięwzięcia'!M9+'III Przedsięwzięcia'!M12+'III Przedsięwzięcia'!M15+'III Przedsięwzięcia'!M18+'III Przedsięwzięcia'!M21+'III Przedsięwzięcia'!M24+'III Przedsięwzięcia'!M27+'III Przedsięwzięcia'!M30+'III Przedsięwzięcia'!M33+'III Przedsięwzięcia'!M36+'III Przedsięwzięcia'!M39+'III Przedsięwzięcia'!M42+'III Przedsięwzięcia'!M45+'III Przedsięwzięcia'!M48+'III Przedsięwzięcia'!M51+'III Przedsięwzięcia'!M54+'III Przedsięwzięcia'!M57+'III Przedsięwzięcia'!M60+'III Przedsięwzięcia'!M63+'III Przedsięwzięcia'!M66+'III Przedsięwzięcia'!M69+'III Przedsięwzięcia'!M72+'III Przedsięwzięcia'!M75+'III Przedsięwzięcia'!M78+'III Przedsięwzięcia'!M81+'III Przedsięwzięcia'!M84+'III Przedsięwzięcia'!M87+'III Przedsięwzięcia'!M90+'III Przedsięwzięcia'!M93+'III Przedsięwzięcia'!M96+'III Przedsięwzięcia'!M99</f>
        <v>0</v>
      </c>
      <c r="J6" s="53">
        <f>'III Przedsięwzięcia'!N9+'III Przedsięwzięcia'!N12+'III Przedsięwzięcia'!N15+'III Przedsięwzięcia'!N18+'III Przedsięwzięcia'!N21+'III Przedsięwzięcia'!N24+'III Przedsięwzięcia'!N27+'III Przedsięwzięcia'!N30+'III Przedsięwzięcia'!N33+'III Przedsięwzięcia'!N36+'III Przedsięwzięcia'!N39+'III Przedsięwzięcia'!N42+'III Przedsięwzięcia'!N45+'III Przedsięwzięcia'!N48+'III Przedsięwzięcia'!N51+'III Przedsięwzięcia'!N54+'III Przedsięwzięcia'!N57+'III Przedsięwzięcia'!N60+'III Przedsięwzięcia'!N63+'III Przedsięwzięcia'!N66+'III Przedsięwzięcia'!N69+'III Przedsięwzięcia'!N72+'III Przedsięwzięcia'!N75+'III Przedsięwzięcia'!N78+'III Przedsięwzięcia'!N81+'III Przedsięwzięcia'!N84+'III Przedsięwzięcia'!N87+'III Przedsięwzięcia'!N90+'III Przedsięwzięcia'!N93+'III Przedsięwzięcia'!N96+'III Przedsięwzięcia'!N99</f>
        <v>0</v>
      </c>
    </row>
    <row r="7" spans="1:10" ht="39" customHeight="1">
      <c r="A7" s="55" t="s">
        <v>60</v>
      </c>
      <c r="B7" s="82">
        <v>12542288.38</v>
      </c>
      <c r="C7" s="53">
        <v>12000000</v>
      </c>
      <c r="D7" s="53">
        <v>12300000</v>
      </c>
      <c r="E7" s="53">
        <v>12600000</v>
      </c>
      <c r="F7" s="53">
        <v>12915000</v>
      </c>
      <c r="G7" s="53">
        <v>13235000</v>
      </c>
      <c r="H7" s="53">
        <v>13560000</v>
      </c>
      <c r="I7" s="53">
        <v>13900000</v>
      </c>
      <c r="J7" s="53">
        <v>14245000</v>
      </c>
    </row>
    <row r="8" spans="1:10" ht="41.25" customHeight="1" thickBot="1">
      <c r="A8" s="56" t="s">
        <v>114</v>
      </c>
      <c r="B8" s="81">
        <v>3144484.16</v>
      </c>
      <c r="C8" s="54">
        <v>3400000</v>
      </c>
      <c r="D8" s="54">
        <v>3485000</v>
      </c>
      <c r="E8" s="54">
        <v>3570000</v>
      </c>
      <c r="F8" s="54">
        <v>3660000</v>
      </c>
      <c r="G8" s="54">
        <v>3750000</v>
      </c>
      <c r="H8" s="54">
        <v>3840000</v>
      </c>
      <c r="I8" s="54">
        <v>3930000</v>
      </c>
      <c r="J8" s="54">
        <v>4030000</v>
      </c>
    </row>
    <row r="9" ht="12.75">
      <c r="A9" s="17"/>
    </row>
    <row r="10" ht="13.5" thickBot="1">
      <c r="A10" s="17"/>
    </row>
    <row r="11" spans="1:2" ht="13.5" thickBot="1">
      <c r="A11" s="31" t="s">
        <v>87</v>
      </c>
      <c r="B11" s="32">
        <f>COUNTIF(B13:J16,"błąd")</f>
        <v>0</v>
      </c>
    </row>
    <row r="12" ht="12.75">
      <c r="A12" s="17"/>
    </row>
    <row r="13" spans="1:10" ht="12.75" hidden="1" outlineLevel="1">
      <c r="A13" s="30" t="s">
        <v>59</v>
      </c>
      <c r="B13" s="18">
        <f>IF(B5&lt;='I Prognoza kwoty długu'!E9,"","błąd")</f>
      </c>
      <c r="C13" s="18">
        <f>IF(C5&lt;='I Prognoza kwoty długu'!F9,"","błąd")</f>
      </c>
      <c r="D13" s="18">
        <f>IF(D5&lt;='I Prognoza kwoty długu'!G9,"","błąd")</f>
      </c>
      <c r="E13" s="18">
        <f>IF(E5&lt;='I Prognoza kwoty długu'!H9,"","błąd")</f>
      </c>
      <c r="F13" s="18">
        <f>IF(F5&lt;='I Prognoza kwoty długu'!I9,"","błąd")</f>
      </c>
      <c r="G13" s="18">
        <f>IF(G5&lt;='I Prognoza kwoty długu'!J9,"","błąd")</f>
      </c>
      <c r="H13" s="18">
        <f>IF(H5&lt;='I Prognoza kwoty długu'!K9,"","błąd")</f>
      </c>
      <c r="I13" s="18">
        <f>IF(I5&lt;='I Prognoza kwoty długu'!L9,"","błąd")</f>
      </c>
      <c r="J13" s="18">
        <f>IF(J5&lt;='I Prognoza kwoty długu'!M9,"","błąd")</f>
      </c>
    </row>
    <row r="14" spans="1:10" ht="12.75" hidden="1" outlineLevel="1">
      <c r="A14" s="30" t="s">
        <v>62</v>
      </c>
      <c r="B14" s="18">
        <f>IF(B6&lt;='I Prognoza kwoty długu'!E10,"","błąd")</f>
      </c>
      <c r="C14" s="18">
        <f>IF(C6&lt;='I Prognoza kwoty długu'!F10,"","błąd")</f>
      </c>
      <c r="D14" s="18">
        <f>IF(D6&lt;='I Prognoza kwoty długu'!G10,"","błąd")</f>
      </c>
      <c r="E14" s="18">
        <f>IF(E6&lt;='I Prognoza kwoty długu'!H10,"","błąd")</f>
      </c>
      <c r="F14" s="18">
        <f>IF(F6&lt;='I Prognoza kwoty długu'!I10,"","błąd")</f>
      </c>
      <c r="G14" s="18">
        <f>IF(G6&lt;='I Prognoza kwoty długu'!J10,"","błąd")</f>
      </c>
      <c r="H14" s="18">
        <f>IF(H6&lt;='I Prognoza kwoty długu'!K10,"","błąd")</f>
      </c>
      <c r="I14" s="18">
        <f>IF(I6&lt;='I Prognoza kwoty długu'!L10,"","błąd")</f>
      </c>
      <c r="J14" s="18">
        <f>IF(J6&lt;='I Prognoza kwoty długu'!M10,"","błąd")</f>
      </c>
    </row>
    <row r="15" spans="1:10" ht="38.25" hidden="1" outlineLevel="1">
      <c r="A15" s="30" t="s">
        <v>60</v>
      </c>
      <c r="B15" s="18">
        <f>IF(OR((B7&lt;'I Prognoza kwoty długu'!E9),(B7="")),"","błąd")</f>
      </c>
      <c r="C15" s="18">
        <f>IF(OR((C7&lt;'I Prognoza kwoty długu'!F9),(C7="")),"","błąd")</f>
      </c>
      <c r="D15" s="18">
        <f>IF(OR((D7&lt;'I Prognoza kwoty długu'!G9),(D7="")),"","błąd")</f>
      </c>
      <c r="E15" s="18">
        <f>IF(OR((E7&lt;'I Prognoza kwoty długu'!H9),(E7="")),"","błąd")</f>
      </c>
      <c r="F15" s="18">
        <f>IF(OR((F7&lt;'I Prognoza kwoty długu'!I9),(F7="")),"","błąd")</f>
      </c>
      <c r="G15" s="18">
        <f>IF(OR((G7&lt;'I Prognoza kwoty długu'!J9),(G7="")),"","błąd")</f>
      </c>
      <c r="H15" s="18">
        <f>IF(OR((H7&lt;'I Prognoza kwoty długu'!K9),(H7="")),"","błąd")</f>
      </c>
      <c r="I15" s="18">
        <f>IF(OR((I7&lt;'I Prognoza kwoty długu'!L9),(I7="")),"","błąd")</f>
      </c>
      <c r="J15" s="18">
        <f>IF(OR((J7&lt;'I Prognoza kwoty długu'!M9),(J7="")),"","błąd")</f>
      </c>
    </row>
    <row r="16" spans="1:10" ht="25.5" hidden="1" outlineLevel="1">
      <c r="A16" s="30" t="s">
        <v>61</v>
      </c>
      <c r="B16" s="18">
        <f>IF(OR((B8&lt;'I Prognoza kwoty długu'!E8),(B8="")),"","błąd")</f>
      </c>
      <c r="C16" s="18">
        <f>IF(OR((C8&lt;'I Prognoza kwoty długu'!F8),(C8="")),"","błąd")</f>
      </c>
      <c r="D16" s="18">
        <f>IF(OR((D8&lt;'I Prognoza kwoty długu'!G8),(D8="")),"","błąd")</f>
      </c>
      <c r="E16" s="18">
        <f>IF(OR((E8&lt;'I Prognoza kwoty długu'!H8),(E8="")),"","błąd")</f>
      </c>
      <c r="F16" s="18">
        <f>IF(OR((F8&lt;'I Prognoza kwoty długu'!I8),(F8="")),"","błąd")</f>
      </c>
      <c r="G16" s="18">
        <f>IF(OR((G8&lt;'I Prognoza kwoty długu'!J8),(G8="")),"","błąd")</f>
      </c>
      <c r="H16" s="18">
        <f>IF(OR((H8&lt;'I Prognoza kwoty długu'!K8),(H8="")),"","błąd")</f>
      </c>
      <c r="I16" s="18">
        <f>IF(OR((I8&lt;'I Prognoza kwoty długu'!L8),(I8="")),"","błąd")</f>
      </c>
      <c r="J16" s="18">
        <f>IF(OR((J8&lt;'I Prognoza kwoty długu'!M8),(J8="")),"","błąd")</f>
      </c>
    </row>
    <row r="17" ht="12.75" collapsed="1">
      <c r="A17" s="17"/>
    </row>
    <row r="18" ht="12.75">
      <c r="A18" s="17"/>
    </row>
    <row r="19" ht="12.75">
      <c r="A19" s="17"/>
    </row>
  </sheetData>
  <sheetProtection/>
  <mergeCells count="2">
    <mergeCell ref="A2:E2"/>
    <mergeCell ref="A1:J1"/>
  </mergeCells>
  <printOptions/>
  <pageMargins left="0.4724409448818898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&amp;RZałącznik nr 1 do Uchwały Nr X/70/2011 R.M. w Szczebrzeszynie z  dnia 18.07.2011r. w sprawie wprowadzenia zmian w wieloletniej prognozie finansowej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0" sqref="G10"/>
    </sheetView>
  </sheetViews>
  <sheetFormatPr defaultColWidth="9.140625" defaultRowHeight="12.75"/>
  <cols>
    <col min="1" max="1" width="15.8515625" style="0" customWidth="1"/>
    <col min="2" max="2" width="11.28125" style="0" customWidth="1"/>
    <col min="3" max="3" width="8.57421875" style="0" customWidth="1"/>
    <col min="4" max="4" width="8.421875" style="0" customWidth="1"/>
    <col min="5" max="5" width="11.28125" style="0" customWidth="1"/>
    <col min="6" max="6" width="10.57421875" style="0" customWidth="1"/>
    <col min="7" max="7" width="9.8515625" style="0" customWidth="1"/>
    <col min="8" max="8" width="9.7109375" style="0" customWidth="1"/>
    <col min="9" max="9" width="8.00390625" style="0" customWidth="1"/>
    <col min="10" max="10" width="7.421875" style="0" customWidth="1"/>
    <col min="11" max="11" width="7.00390625" style="0" customWidth="1"/>
    <col min="12" max="12" width="7.8515625" style="0" customWidth="1"/>
    <col min="13" max="13" width="6.7109375" style="0" customWidth="1"/>
    <col min="14" max="14" width="7.421875" style="0" customWidth="1"/>
    <col min="15" max="15" width="9.7109375" style="0" customWidth="1"/>
  </cols>
  <sheetData>
    <row r="1" spans="1:14" ht="33.75" customHeight="1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ht="6" customHeight="1" thickBot="1"/>
    <row r="3" ht="15" customHeight="1" hidden="1" thickBot="1"/>
    <row r="4" spans="1:15" ht="39.75" customHeight="1">
      <c r="A4" s="100" t="s">
        <v>63</v>
      </c>
      <c r="B4" s="102" t="s">
        <v>64</v>
      </c>
      <c r="C4" s="95" t="s">
        <v>108</v>
      </c>
      <c r="D4" s="102" t="s">
        <v>65</v>
      </c>
      <c r="E4" s="102" t="s">
        <v>66</v>
      </c>
      <c r="F4" s="104" t="s">
        <v>67</v>
      </c>
      <c r="G4" s="105"/>
      <c r="H4" s="105"/>
      <c r="I4" s="105"/>
      <c r="J4" s="105"/>
      <c r="K4" s="105"/>
      <c r="L4" s="105"/>
      <c r="M4" s="105"/>
      <c r="N4" s="105"/>
      <c r="O4" s="106" t="s">
        <v>68</v>
      </c>
    </row>
    <row r="5" spans="1:15" ht="19.5" customHeight="1">
      <c r="A5" s="101"/>
      <c r="B5" s="103"/>
      <c r="C5" s="96"/>
      <c r="D5" s="103"/>
      <c r="E5" s="103"/>
      <c r="F5" s="58">
        <v>2011</v>
      </c>
      <c r="G5" s="58">
        <v>2012</v>
      </c>
      <c r="H5" s="58">
        <v>2013</v>
      </c>
      <c r="I5" s="58">
        <v>2014</v>
      </c>
      <c r="J5" s="58">
        <v>2015</v>
      </c>
      <c r="K5" s="59">
        <v>2016</v>
      </c>
      <c r="L5" s="59">
        <v>2017</v>
      </c>
      <c r="M5" s="59">
        <v>2018</v>
      </c>
      <c r="N5" s="59">
        <v>2019</v>
      </c>
      <c r="O5" s="107"/>
    </row>
    <row r="6" spans="1:15" ht="47.25" customHeight="1">
      <c r="A6" s="64" t="s">
        <v>113</v>
      </c>
      <c r="B6" s="57"/>
      <c r="C6" s="61"/>
      <c r="D6" s="61"/>
      <c r="E6" s="65">
        <f>E7+E10+E13</f>
        <v>2365663.71</v>
      </c>
      <c r="F6" s="65">
        <f aca="true" t="shared" si="0" ref="F6:O6">F7+F10+F13</f>
        <v>647334.1799999999</v>
      </c>
      <c r="G6" s="65">
        <f t="shared" si="0"/>
        <v>1038295.46</v>
      </c>
      <c r="H6" s="65">
        <f t="shared" si="0"/>
        <v>647252.98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 t="shared" si="0"/>
        <v>2332882.62</v>
      </c>
    </row>
    <row r="7" spans="1:15" ht="58.5">
      <c r="A7" s="64" t="s">
        <v>115</v>
      </c>
      <c r="B7" s="60" t="s">
        <v>116</v>
      </c>
      <c r="C7" s="61" t="s">
        <v>121</v>
      </c>
      <c r="D7" s="61" t="s">
        <v>123</v>
      </c>
      <c r="E7" s="65">
        <v>2229262.92</v>
      </c>
      <c r="F7" s="65">
        <v>631702.98</v>
      </c>
      <c r="G7" s="65">
        <v>923015.96</v>
      </c>
      <c r="H7" s="65">
        <v>647252.98</v>
      </c>
      <c r="I7" s="65"/>
      <c r="J7" s="65"/>
      <c r="K7" s="66"/>
      <c r="L7" s="66"/>
      <c r="M7" s="66"/>
      <c r="N7" s="66"/>
      <c r="O7" s="67">
        <v>2201971.92</v>
      </c>
    </row>
    <row r="8" spans="1:15" ht="12.75">
      <c r="A8" s="64" t="s">
        <v>69</v>
      </c>
      <c r="B8" s="61"/>
      <c r="C8" s="61"/>
      <c r="D8" s="61"/>
      <c r="E8" s="65"/>
      <c r="F8" s="65"/>
      <c r="G8" s="65"/>
      <c r="H8" s="65"/>
      <c r="I8" s="65"/>
      <c r="J8" s="65"/>
      <c r="K8" s="66"/>
      <c r="L8" s="66"/>
      <c r="M8" s="66"/>
      <c r="N8" s="66"/>
      <c r="O8" s="67"/>
    </row>
    <row r="9" spans="1:15" ht="30.75" customHeight="1">
      <c r="A9" s="64" t="s">
        <v>70</v>
      </c>
      <c r="B9" s="61"/>
      <c r="C9" s="61"/>
      <c r="D9" s="61"/>
      <c r="E9" s="65">
        <v>2229262.92</v>
      </c>
      <c r="F9" s="65">
        <v>631702.98</v>
      </c>
      <c r="G9" s="65">
        <v>923015.96</v>
      </c>
      <c r="H9" s="65">
        <v>647252.98</v>
      </c>
      <c r="I9" s="65"/>
      <c r="J9" s="65"/>
      <c r="K9" s="66"/>
      <c r="L9" s="66"/>
      <c r="M9" s="66"/>
      <c r="N9" s="66"/>
      <c r="O9" s="67"/>
    </row>
    <row r="10" spans="1:15" ht="30.75" customHeight="1">
      <c r="A10" s="64" t="s">
        <v>126</v>
      </c>
      <c r="B10" s="60" t="s">
        <v>116</v>
      </c>
      <c r="C10" s="61" t="s">
        <v>127</v>
      </c>
      <c r="D10" s="61" t="s">
        <v>128</v>
      </c>
      <c r="E10" s="65">
        <v>136400.79</v>
      </c>
      <c r="F10" s="65">
        <v>15631.2</v>
      </c>
      <c r="G10" s="65">
        <v>115279.5</v>
      </c>
      <c r="H10" s="65">
        <v>0</v>
      </c>
      <c r="I10" s="65">
        <v>0</v>
      </c>
      <c r="J10" s="65"/>
      <c r="K10" s="66"/>
      <c r="L10" s="66"/>
      <c r="M10" s="66"/>
      <c r="N10" s="66"/>
      <c r="O10" s="67">
        <v>130910.7</v>
      </c>
    </row>
    <row r="11" spans="1:15" ht="30.75" customHeight="1">
      <c r="A11" s="64" t="s">
        <v>69</v>
      </c>
      <c r="B11" s="61"/>
      <c r="C11" s="61"/>
      <c r="D11" s="61"/>
      <c r="E11" s="65"/>
      <c r="F11" s="65">
        <v>9481.2</v>
      </c>
      <c r="G11" s="65">
        <v>50909.7</v>
      </c>
      <c r="H11" s="65"/>
      <c r="I11" s="65"/>
      <c r="J11" s="65"/>
      <c r="K11" s="66"/>
      <c r="L11" s="66"/>
      <c r="M11" s="66"/>
      <c r="N11" s="66"/>
      <c r="O11" s="67"/>
    </row>
    <row r="12" spans="1:15" ht="29.25" customHeight="1">
      <c r="A12" s="64" t="s">
        <v>70</v>
      </c>
      <c r="B12" s="61"/>
      <c r="C12" s="61"/>
      <c r="D12" s="61"/>
      <c r="E12" s="65">
        <v>0</v>
      </c>
      <c r="F12" s="65">
        <v>6150</v>
      </c>
      <c r="G12" s="65">
        <v>64369.8</v>
      </c>
      <c r="H12" s="65">
        <v>0</v>
      </c>
      <c r="I12" s="65">
        <v>0</v>
      </c>
      <c r="J12" s="65"/>
      <c r="K12" s="66"/>
      <c r="L12" s="66"/>
      <c r="M12" s="66"/>
      <c r="N12" s="66"/>
      <c r="O12" s="67"/>
    </row>
    <row r="13" spans="1:15" ht="1.5" customHeight="1" hidden="1">
      <c r="A13" s="64" t="s">
        <v>117</v>
      </c>
      <c r="B13" s="60" t="s">
        <v>116</v>
      </c>
      <c r="C13" s="61" t="s">
        <v>120</v>
      </c>
      <c r="D13" s="61" t="s">
        <v>118</v>
      </c>
      <c r="E13" s="65">
        <v>0</v>
      </c>
      <c r="F13" s="65">
        <v>0</v>
      </c>
      <c r="G13" s="65">
        <v>0</v>
      </c>
      <c r="H13" s="65"/>
      <c r="I13" s="65"/>
      <c r="J13" s="65"/>
      <c r="K13" s="66"/>
      <c r="L13" s="66"/>
      <c r="M13" s="66"/>
      <c r="N13" s="66"/>
      <c r="O13" s="67">
        <v>0</v>
      </c>
    </row>
    <row r="14" spans="1:15" ht="30.75" customHeight="1" hidden="1">
      <c r="A14" s="64" t="s">
        <v>69</v>
      </c>
      <c r="B14" s="61"/>
      <c r="C14" s="61"/>
      <c r="D14" s="61"/>
      <c r="E14" s="65"/>
      <c r="F14" s="65"/>
      <c r="G14" s="65"/>
      <c r="H14" s="65"/>
      <c r="I14" s="65"/>
      <c r="J14" s="65"/>
      <c r="K14" s="66"/>
      <c r="L14" s="66"/>
      <c r="M14" s="66"/>
      <c r="N14" s="66"/>
      <c r="O14" s="67"/>
    </row>
    <row r="15" spans="1:15" ht="0.75" customHeight="1" hidden="1">
      <c r="A15" s="64" t="s">
        <v>70</v>
      </c>
      <c r="B15" s="61"/>
      <c r="C15" s="61"/>
      <c r="D15" s="61"/>
      <c r="E15" s="65">
        <v>0</v>
      </c>
      <c r="F15" s="65">
        <v>0</v>
      </c>
      <c r="G15" s="65">
        <v>0</v>
      </c>
      <c r="H15" s="65"/>
      <c r="I15" s="65"/>
      <c r="J15" s="65"/>
      <c r="K15" s="66"/>
      <c r="L15" s="66"/>
      <c r="M15" s="66"/>
      <c r="N15" s="66"/>
      <c r="O15" s="67"/>
    </row>
    <row r="16" spans="1:15" ht="30.75" customHeight="1" hidden="1">
      <c r="A16" s="64" t="s">
        <v>79</v>
      </c>
      <c r="B16" s="61"/>
      <c r="C16" s="61"/>
      <c r="D16" s="61"/>
      <c r="E16" s="65"/>
      <c r="F16" s="65"/>
      <c r="G16" s="65"/>
      <c r="H16" s="65"/>
      <c r="I16" s="65"/>
      <c r="J16" s="65"/>
      <c r="K16" s="66"/>
      <c r="L16" s="66"/>
      <c r="M16" s="66"/>
      <c r="N16" s="66"/>
      <c r="O16" s="67"/>
    </row>
    <row r="17" spans="1:15" ht="30.75" customHeight="1" hidden="1">
      <c r="A17" s="64" t="s">
        <v>69</v>
      </c>
      <c r="B17" s="61"/>
      <c r="C17" s="61"/>
      <c r="D17" s="61"/>
      <c r="E17" s="65"/>
      <c r="F17" s="65"/>
      <c r="G17" s="65"/>
      <c r="H17" s="65"/>
      <c r="I17" s="65"/>
      <c r="J17" s="65"/>
      <c r="K17" s="66"/>
      <c r="L17" s="66"/>
      <c r="M17" s="66"/>
      <c r="N17" s="66"/>
      <c r="O17" s="67"/>
    </row>
    <row r="18" spans="1:15" ht="30.75" customHeight="1" hidden="1">
      <c r="A18" s="64" t="s">
        <v>70</v>
      </c>
      <c r="B18" s="61"/>
      <c r="C18" s="61"/>
      <c r="D18" s="61"/>
      <c r="E18" s="65"/>
      <c r="F18" s="68"/>
      <c r="G18" s="65"/>
      <c r="H18" s="65"/>
      <c r="I18" s="65"/>
      <c r="J18" s="65"/>
      <c r="K18" s="66"/>
      <c r="L18" s="66"/>
      <c r="M18" s="66"/>
      <c r="N18" s="66"/>
      <c r="O18" s="67"/>
    </row>
    <row r="19" spans="1:15" ht="30.75" customHeight="1" hidden="1">
      <c r="A19" s="64" t="s">
        <v>80</v>
      </c>
      <c r="B19" s="61"/>
      <c r="C19" s="61"/>
      <c r="D19" s="61"/>
      <c r="E19" s="65"/>
      <c r="F19" s="65"/>
      <c r="G19" s="65"/>
      <c r="H19" s="65"/>
      <c r="I19" s="65"/>
      <c r="J19" s="65"/>
      <c r="K19" s="66"/>
      <c r="L19" s="66"/>
      <c r="M19" s="66"/>
      <c r="N19" s="66"/>
      <c r="O19" s="67"/>
    </row>
    <row r="20" spans="1:15" ht="30.75" customHeight="1" hidden="1">
      <c r="A20" s="64" t="s">
        <v>69</v>
      </c>
      <c r="B20" s="61"/>
      <c r="C20" s="61"/>
      <c r="D20" s="61"/>
      <c r="E20" s="65"/>
      <c r="F20" s="65"/>
      <c r="G20" s="65"/>
      <c r="H20" s="65"/>
      <c r="I20" s="65"/>
      <c r="J20" s="65"/>
      <c r="K20" s="66"/>
      <c r="L20" s="66"/>
      <c r="M20" s="66"/>
      <c r="N20" s="66"/>
      <c r="O20" s="67"/>
    </row>
    <row r="21" spans="1:15" ht="0.75" customHeight="1" hidden="1">
      <c r="A21" s="64" t="s">
        <v>70</v>
      </c>
      <c r="B21" s="61"/>
      <c r="C21" s="61"/>
      <c r="D21" s="61"/>
      <c r="E21" s="65"/>
      <c r="F21" s="65"/>
      <c r="G21" s="65"/>
      <c r="H21" s="65"/>
      <c r="I21" s="65"/>
      <c r="J21" s="65"/>
      <c r="K21" s="66"/>
      <c r="L21" s="66"/>
      <c r="M21" s="66"/>
      <c r="N21" s="66"/>
      <c r="O21" s="67"/>
    </row>
    <row r="22" spans="1:15" ht="30.75" customHeight="1" hidden="1">
      <c r="A22" s="64" t="s">
        <v>81</v>
      </c>
      <c r="B22" s="61"/>
      <c r="C22" s="61"/>
      <c r="D22" s="61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5" ht="30.75" customHeight="1" hidden="1">
      <c r="A23" s="64" t="s">
        <v>69</v>
      </c>
      <c r="B23" s="61"/>
      <c r="C23" s="61"/>
      <c r="D23" s="61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5" ht="30.75" customHeight="1" hidden="1">
      <c r="A24" s="64" t="s">
        <v>70</v>
      </c>
      <c r="B24" s="61"/>
      <c r="C24" s="61"/>
      <c r="D24" s="61"/>
      <c r="E24" s="65"/>
      <c r="F24" s="65"/>
      <c r="G24" s="65"/>
      <c r="H24" s="65"/>
      <c r="I24" s="65"/>
      <c r="J24" s="65"/>
      <c r="K24" s="66"/>
      <c r="L24" s="66"/>
      <c r="M24" s="66"/>
      <c r="N24" s="66"/>
      <c r="O24" s="67"/>
    </row>
    <row r="25" spans="1:15" ht="30.75" customHeight="1" hidden="1">
      <c r="A25" s="64" t="s">
        <v>82</v>
      </c>
      <c r="B25" s="61"/>
      <c r="C25" s="61"/>
      <c r="D25" s="61"/>
      <c r="E25" s="65"/>
      <c r="F25" s="65"/>
      <c r="G25" s="65"/>
      <c r="H25" s="65"/>
      <c r="I25" s="65"/>
      <c r="J25" s="65"/>
      <c r="K25" s="66"/>
      <c r="L25" s="66"/>
      <c r="M25" s="66"/>
      <c r="N25" s="66"/>
      <c r="O25" s="67"/>
    </row>
    <row r="26" spans="1:15" ht="30.75" customHeight="1" hidden="1">
      <c r="A26" s="64" t="s">
        <v>69</v>
      </c>
      <c r="B26" s="61"/>
      <c r="C26" s="61"/>
      <c r="D26" s="61"/>
      <c r="E26" s="65"/>
      <c r="F26" s="65"/>
      <c r="G26" s="65"/>
      <c r="H26" s="65"/>
      <c r="I26" s="65"/>
      <c r="J26" s="65"/>
      <c r="K26" s="66"/>
      <c r="L26" s="66"/>
      <c r="M26" s="66"/>
      <c r="N26" s="66"/>
      <c r="O26" s="67"/>
    </row>
    <row r="27" spans="1:15" ht="8.25" customHeight="1" hidden="1">
      <c r="A27" s="64" t="s">
        <v>70</v>
      </c>
      <c r="B27" s="61"/>
      <c r="C27" s="61"/>
      <c r="D27" s="61"/>
      <c r="E27" s="65"/>
      <c r="F27" s="65"/>
      <c r="G27" s="65"/>
      <c r="H27" s="65"/>
      <c r="I27" s="65"/>
      <c r="J27" s="65"/>
      <c r="K27" s="66"/>
      <c r="L27" s="66"/>
      <c r="M27" s="66"/>
      <c r="N27" s="66"/>
      <c r="O27" s="67"/>
    </row>
    <row r="28" spans="1:15" ht="30.75" customHeight="1" hidden="1">
      <c r="A28" s="64" t="s">
        <v>83</v>
      </c>
      <c r="B28" s="61"/>
      <c r="C28" s="61"/>
      <c r="D28" s="61"/>
      <c r="E28" s="65"/>
      <c r="F28" s="65"/>
      <c r="G28" s="65"/>
      <c r="H28" s="65"/>
      <c r="I28" s="65"/>
      <c r="J28" s="65"/>
      <c r="K28" s="66"/>
      <c r="L28" s="66"/>
      <c r="M28" s="66"/>
      <c r="N28" s="66"/>
      <c r="O28" s="67"/>
    </row>
    <row r="29" spans="1:15" ht="30.75" customHeight="1" hidden="1">
      <c r="A29" s="64" t="s">
        <v>69</v>
      </c>
      <c r="B29" s="61"/>
      <c r="C29" s="61"/>
      <c r="D29" s="61"/>
      <c r="E29" s="65"/>
      <c r="F29" s="65"/>
      <c r="G29" s="65"/>
      <c r="H29" s="65"/>
      <c r="I29" s="65"/>
      <c r="J29" s="65"/>
      <c r="K29" s="66"/>
      <c r="L29" s="66"/>
      <c r="M29" s="66"/>
      <c r="N29" s="66"/>
      <c r="O29" s="67"/>
    </row>
    <row r="30" spans="1:15" ht="30.75" customHeight="1" hidden="1">
      <c r="A30" s="64" t="s">
        <v>70</v>
      </c>
      <c r="B30" s="61"/>
      <c r="C30" s="61"/>
      <c r="D30" s="61"/>
      <c r="E30" s="65"/>
      <c r="F30" s="65"/>
      <c r="G30" s="65"/>
      <c r="H30" s="65"/>
      <c r="I30" s="65"/>
      <c r="J30" s="65"/>
      <c r="K30" s="66"/>
      <c r="L30" s="66"/>
      <c r="M30" s="66"/>
      <c r="N30" s="66"/>
      <c r="O30" s="67"/>
    </row>
    <row r="31" spans="1:15" ht="30.75" customHeight="1" hidden="1">
      <c r="A31" s="64" t="s">
        <v>84</v>
      </c>
      <c r="B31" s="61"/>
      <c r="C31" s="61"/>
      <c r="D31" s="61"/>
      <c r="E31" s="65"/>
      <c r="F31" s="65"/>
      <c r="G31" s="65"/>
      <c r="H31" s="65"/>
      <c r="I31" s="65"/>
      <c r="J31" s="65"/>
      <c r="K31" s="66"/>
      <c r="L31" s="66"/>
      <c r="M31" s="66"/>
      <c r="N31" s="66"/>
      <c r="O31" s="67"/>
    </row>
    <row r="32" spans="1:15" ht="30.75" customHeight="1" hidden="1">
      <c r="A32" s="64" t="s">
        <v>69</v>
      </c>
      <c r="B32" s="61"/>
      <c r="C32" s="61"/>
      <c r="D32" s="61"/>
      <c r="E32" s="65"/>
      <c r="F32" s="65"/>
      <c r="G32" s="65"/>
      <c r="H32" s="65"/>
      <c r="I32" s="65"/>
      <c r="J32" s="65"/>
      <c r="K32" s="66"/>
      <c r="L32" s="66"/>
      <c r="M32" s="66"/>
      <c r="N32" s="66"/>
      <c r="O32" s="67"/>
    </row>
    <row r="33" spans="1:15" ht="10.5" customHeight="1" hidden="1">
      <c r="A33" s="64" t="s">
        <v>70</v>
      </c>
      <c r="B33" s="61"/>
      <c r="C33" s="61"/>
      <c r="D33" s="61"/>
      <c r="E33" s="65"/>
      <c r="F33" s="65"/>
      <c r="G33" s="65"/>
      <c r="H33" s="65"/>
      <c r="I33" s="65"/>
      <c r="J33" s="65"/>
      <c r="K33" s="66"/>
      <c r="L33" s="66"/>
      <c r="M33" s="66"/>
      <c r="N33" s="66"/>
      <c r="O33" s="67"/>
    </row>
    <row r="34" spans="1:15" ht="30.75" customHeight="1" hidden="1">
      <c r="A34" s="64" t="s">
        <v>85</v>
      </c>
      <c r="B34" s="61"/>
      <c r="C34" s="61"/>
      <c r="D34" s="61"/>
      <c r="E34" s="65"/>
      <c r="F34" s="65"/>
      <c r="G34" s="65"/>
      <c r="H34" s="65"/>
      <c r="I34" s="65"/>
      <c r="J34" s="65"/>
      <c r="K34" s="66"/>
      <c r="L34" s="66"/>
      <c r="M34" s="66"/>
      <c r="N34" s="66"/>
      <c r="O34" s="67"/>
    </row>
    <row r="35" spans="1:15" ht="30.75" customHeight="1" hidden="1">
      <c r="A35" s="64" t="s">
        <v>69</v>
      </c>
      <c r="B35" s="61"/>
      <c r="C35" s="61"/>
      <c r="D35" s="61"/>
      <c r="E35" s="65"/>
      <c r="F35" s="65"/>
      <c r="G35" s="65"/>
      <c r="H35" s="65"/>
      <c r="I35" s="65"/>
      <c r="J35" s="65"/>
      <c r="K35" s="66"/>
      <c r="L35" s="66"/>
      <c r="M35" s="66"/>
      <c r="N35" s="66"/>
      <c r="O35" s="67"/>
    </row>
    <row r="36" spans="1:15" ht="30.75" customHeight="1" hidden="1">
      <c r="A36" s="64" t="s">
        <v>70</v>
      </c>
      <c r="B36" s="61"/>
      <c r="C36" s="61"/>
      <c r="D36" s="61"/>
      <c r="E36" s="65"/>
      <c r="F36" s="65"/>
      <c r="G36" s="65"/>
      <c r="H36" s="65"/>
      <c r="I36" s="65"/>
      <c r="J36" s="65"/>
      <c r="K36" s="66"/>
      <c r="L36" s="66"/>
      <c r="M36" s="66"/>
      <c r="N36" s="66"/>
      <c r="O36" s="67"/>
    </row>
    <row r="37" spans="1:15" ht="30.75" customHeight="1" hidden="1">
      <c r="A37" s="64" t="s">
        <v>88</v>
      </c>
      <c r="B37" s="61"/>
      <c r="C37" s="61"/>
      <c r="D37" s="61"/>
      <c r="E37" s="65"/>
      <c r="F37" s="65"/>
      <c r="G37" s="65"/>
      <c r="H37" s="65"/>
      <c r="I37" s="65"/>
      <c r="J37" s="65"/>
      <c r="K37" s="66"/>
      <c r="L37" s="66"/>
      <c r="M37" s="66"/>
      <c r="N37" s="66"/>
      <c r="O37" s="67"/>
    </row>
    <row r="38" spans="1:15" ht="30.75" customHeight="1" hidden="1">
      <c r="A38" s="64" t="s">
        <v>69</v>
      </c>
      <c r="B38" s="61"/>
      <c r="C38" s="61"/>
      <c r="D38" s="61"/>
      <c r="E38" s="65"/>
      <c r="F38" s="65"/>
      <c r="G38" s="65"/>
      <c r="H38" s="65"/>
      <c r="I38" s="65"/>
      <c r="J38" s="65"/>
      <c r="K38" s="66"/>
      <c r="L38" s="66"/>
      <c r="M38" s="66"/>
      <c r="N38" s="66"/>
      <c r="O38" s="67"/>
    </row>
    <row r="39" spans="1:15" ht="4.5" customHeight="1" hidden="1">
      <c r="A39" s="64" t="s">
        <v>70</v>
      </c>
      <c r="B39" s="61"/>
      <c r="C39" s="61"/>
      <c r="D39" s="61"/>
      <c r="E39" s="65"/>
      <c r="F39" s="65"/>
      <c r="G39" s="65"/>
      <c r="H39" s="65"/>
      <c r="I39" s="65"/>
      <c r="J39" s="65"/>
      <c r="K39" s="66"/>
      <c r="L39" s="66"/>
      <c r="M39" s="66"/>
      <c r="N39" s="66"/>
      <c r="O39" s="67"/>
    </row>
    <row r="40" spans="1:15" ht="30.75" customHeight="1" hidden="1">
      <c r="A40" s="64" t="s">
        <v>89</v>
      </c>
      <c r="B40" s="61"/>
      <c r="C40" s="61"/>
      <c r="D40" s="61"/>
      <c r="E40" s="65"/>
      <c r="F40" s="65"/>
      <c r="G40" s="65"/>
      <c r="H40" s="65"/>
      <c r="I40" s="65"/>
      <c r="J40" s="65"/>
      <c r="K40" s="66"/>
      <c r="L40" s="66"/>
      <c r="M40" s="66"/>
      <c r="N40" s="66"/>
      <c r="O40" s="67"/>
    </row>
    <row r="41" spans="1:15" ht="30.75" customHeight="1" hidden="1">
      <c r="A41" s="64" t="s">
        <v>69</v>
      </c>
      <c r="B41" s="61"/>
      <c r="C41" s="61"/>
      <c r="D41" s="61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7"/>
    </row>
    <row r="42" spans="1:15" ht="30.75" customHeight="1" hidden="1">
      <c r="A42" s="64" t="s">
        <v>70</v>
      </c>
      <c r="B42" s="61"/>
      <c r="C42" s="61"/>
      <c r="D42" s="61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7"/>
    </row>
    <row r="43" spans="1:15" ht="30.75" customHeight="1" hidden="1">
      <c r="A43" s="64" t="s">
        <v>90</v>
      </c>
      <c r="B43" s="61"/>
      <c r="C43" s="61"/>
      <c r="D43" s="61"/>
      <c r="E43" s="65"/>
      <c r="F43" s="65"/>
      <c r="G43" s="65"/>
      <c r="H43" s="65"/>
      <c r="I43" s="65"/>
      <c r="J43" s="65"/>
      <c r="K43" s="66"/>
      <c r="L43" s="66"/>
      <c r="M43" s="66"/>
      <c r="N43" s="66"/>
      <c r="O43" s="67"/>
    </row>
    <row r="44" spans="1:15" ht="30.75" customHeight="1" hidden="1">
      <c r="A44" s="64" t="s">
        <v>69</v>
      </c>
      <c r="B44" s="61"/>
      <c r="C44" s="61"/>
      <c r="D44" s="61"/>
      <c r="E44" s="65"/>
      <c r="F44" s="65"/>
      <c r="G44" s="65"/>
      <c r="H44" s="65"/>
      <c r="I44" s="65"/>
      <c r="J44" s="65"/>
      <c r="K44" s="66"/>
      <c r="L44" s="66"/>
      <c r="M44" s="66"/>
      <c r="N44" s="66"/>
      <c r="O44" s="67"/>
    </row>
    <row r="45" spans="1:15" ht="3" customHeight="1" hidden="1">
      <c r="A45" s="64" t="s">
        <v>70</v>
      </c>
      <c r="B45" s="61"/>
      <c r="C45" s="61"/>
      <c r="D45" s="61"/>
      <c r="E45" s="65"/>
      <c r="F45" s="65"/>
      <c r="G45" s="65"/>
      <c r="H45" s="65"/>
      <c r="I45" s="65"/>
      <c r="J45" s="65"/>
      <c r="K45" s="66"/>
      <c r="L45" s="66"/>
      <c r="M45" s="66"/>
      <c r="N45" s="66"/>
      <c r="O45" s="67"/>
    </row>
    <row r="46" spans="1:15" ht="30.75" customHeight="1" hidden="1">
      <c r="A46" s="64" t="s">
        <v>91</v>
      </c>
      <c r="B46" s="61"/>
      <c r="C46" s="61"/>
      <c r="D46" s="61"/>
      <c r="E46" s="65"/>
      <c r="F46" s="65"/>
      <c r="G46" s="65"/>
      <c r="H46" s="65"/>
      <c r="I46" s="65"/>
      <c r="J46" s="65"/>
      <c r="K46" s="66"/>
      <c r="L46" s="66"/>
      <c r="M46" s="66"/>
      <c r="N46" s="66"/>
      <c r="O46" s="67"/>
    </row>
    <row r="47" spans="1:15" ht="30.75" customHeight="1" hidden="1">
      <c r="A47" s="64" t="s">
        <v>69</v>
      </c>
      <c r="B47" s="61"/>
      <c r="C47" s="61"/>
      <c r="D47" s="61"/>
      <c r="E47" s="65"/>
      <c r="F47" s="65"/>
      <c r="G47" s="65"/>
      <c r="H47" s="65"/>
      <c r="I47" s="65"/>
      <c r="J47" s="65"/>
      <c r="K47" s="66"/>
      <c r="L47" s="66"/>
      <c r="M47" s="66"/>
      <c r="N47" s="66"/>
      <c r="O47" s="67"/>
    </row>
    <row r="48" spans="1:15" ht="30.75" customHeight="1" hidden="1">
      <c r="A48" s="64" t="s">
        <v>70</v>
      </c>
      <c r="B48" s="61"/>
      <c r="C48" s="61"/>
      <c r="D48" s="61"/>
      <c r="E48" s="65"/>
      <c r="F48" s="65"/>
      <c r="G48" s="65"/>
      <c r="H48" s="65"/>
      <c r="I48" s="65"/>
      <c r="J48" s="65"/>
      <c r="K48" s="66"/>
      <c r="L48" s="66"/>
      <c r="M48" s="66"/>
      <c r="N48" s="66"/>
      <c r="O48" s="67"/>
    </row>
    <row r="49" spans="1:15" ht="30.75" customHeight="1" hidden="1">
      <c r="A49" s="64" t="s">
        <v>92</v>
      </c>
      <c r="B49" s="61"/>
      <c r="C49" s="61"/>
      <c r="D49" s="61"/>
      <c r="E49" s="65"/>
      <c r="F49" s="65"/>
      <c r="G49" s="65"/>
      <c r="H49" s="65"/>
      <c r="I49" s="65"/>
      <c r="J49" s="65"/>
      <c r="K49" s="66"/>
      <c r="L49" s="66"/>
      <c r="M49" s="66"/>
      <c r="N49" s="66"/>
      <c r="O49" s="67"/>
    </row>
    <row r="50" spans="1:15" ht="18.75" customHeight="1" hidden="1">
      <c r="A50" s="64" t="s">
        <v>69</v>
      </c>
      <c r="B50" s="61"/>
      <c r="C50" s="61"/>
      <c r="D50" s="61"/>
      <c r="E50" s="65"/>
      <c r="F50" s="65"/>
      <c r="G50" s="65"/>
      <c r="H50" s="65"/>
      <c r="I50" s="65"/>
      <c r="J50" s="65"/>
      <c r="K50" s="66"/>
      <c r="L50" s="66"/>
      <c r="M50" s="66"/>
      <c r="N50" s="66"/>
      <c r="O50" s="67"/>
    </row>
    <row r="51" spans="1:15" ht="30.75" customHeight="1" hidden="1">
      <c r="A51" s="64" t="s">
        <v>70</v>
      </c>
      <c r="B51" s="61"/>
      <c r="C51" s="61"/>
      <c r="D51" s="61"/>
      <c r="E51" s="65"/>
      <c r="F51" s="65"/>
      <c r="G51" s="65"/>
      <c r="H51" s="65"/>
      <c r="I51" s="65"/>
      <c r="J51" s="65"/>
      <c r="K51" s="66"/>
      <c r="L51" s="66"/>
      <c r="M51" s="66"/>
      <c r="N51" s="66"/>
      <c r="O51" s="67"/>
    </row>
    <row r="52" spans="1:15" ht="30.75" customHeight="1" hidden="1">
      <c r="A52" s="64" t="s">
        <v>93</v>
      </c>
      <c r="B52" s="61"/>
      <c r="C52" s="61"/>
      <c r="D52" s="61"/>
      <c r="E52" s="65"/>
      <c r="F52" s="65"/>
      <c r="G52" s="65"/>
      <c r="H52" s="65"/>
      <c r="I52" s="65"/>
      <c r="J52" s="65"/>
      <c r="K52" s="66"/>
      <c r="L52" s="66"/>
      <c r="M52" s="66"/>
      <c r="N52" s="66"/>
      <c r="O52" s="67"/>
    </row>
    <row r="53" spans="1:15" ht="30.75" customHeight="1" hidden="1">
      <c r="A53" s="64" t="s">
        <v>69</v>
      </c>
      <c r="B53" s="61"/>
      <c r="C53" s="61"/>
      <c r="D53" s="61"/>
      <c r="E53" s="65"/>
      <c r="F53" s="65"/>
      <c r="G53" s="65"/>
      <c r="H53" s="65"/>
      <c r="I53" s="65"/>
      <c r="J53" s="65"/>
      <c r="K53" s="66"/>
      <c r="L53" s="66"/>
      <c r="M53" s="66"/>
      <c r="N53" s="66"/>
      <c r="O53" s="67"/>
    </row>
    <row r="54" spans="1:15" ht="30.75" customHeight="1" hidden="1">
      <c r="A54" s="64" t="s">
        <v>70</v>
      </c>
      <c r="B54" s="61"/>
      <c r="C54" s="61"/>
      <c r="D54" s="61"/>
      <c r="E54" s="65"/>
      <c r="F54" s="65"/>
      <c r="G54" s="65"/>
      <c r="H54" s="65"/>
      <c r="I54" s="65"/>
      <c r="J54" s="65"/>
      <c r="K54" s="66"/>
      <c r="L54" s="66"/>
      <c r="M54" s="66"/>
      <c r="N54" s="66"/>
      <c r="O54" s="67"/>
    </row>
    <row r="55" spans="1:15" ht="30.75" customHeight="1" hidden="1">
      <c r="A55" s="64" t="s">
        <v>94</v>
      </c>
      <c r="B55" s="61"/>
      <c r="C55" s="61"/>
      <c r="D55" s="61"/>
      <c r="E55" s="65"/>
      <c r="F55" s="65"/>
      <c r="G55" s="65"/>
      <c r="H55" s="65"/>
      <c r="I55" s="65"/>
      <c r="J55" s="65"/>
      <c r="K55" s="66"/>
      <c r="L55" s="66"/>
      <c r="M55" s="66"/>
      <c r="N55" s="66"/>
      <c r="O55" s="67"/>
    </row>
    <row r="56" spans="1:15" ht="30.75" customHeight="1" hidden="1">
      <c r="A56" s="64" t="s">
        <v>69</v>
      </c>
      <c r="B56" s="61"/>
      <c r="C56" s="61"/>
      <c r="D56" s="61"/>
      <c r="E56" s="65"/>
      <c r="F56" s="65"/>
      <c r="G56" s="65"/>
      <c r="H56" s="65"/>
      <c r="I56" s="65"/>
      <c r="J56" s="65"/>
      <c r="K56" s="66"/>
      <c r="L56" s="66"/>
      <c r="M56" s="66"/>
      <c r="N56" s="66"/>
      <c r="O56" s="67"/>
    </row>
    <row r="57" spans="1:15" ht="30.75" customHeight="1" hidden="1">
      <c r="A57" s="64" t="s">
        <v>70</v>
      </c>
      <c r="B57" s="61"/>
      <c r="C57" s="61"/>
      <c r="D57" s="61"/>
      <c r="E57" s="65"/>
      <c r="F57" s="65"/>
      <c r="G57" s="65"/>
      <c r="H57" s="65"/>
      <c r="I57" s="65"/>
      <c r="J57" s="65"/>
      <c r="K57" s="66"/>
      <c r="L57" s="66"/>
      <c r="M57" s="66"/>
      <c r="N57" s="66"/>
      <c r="O57" s="67"/>
    </row>
    <row r="58" spans="1:15" ht="0.75" customHeight="1" hidden="1">
      <c r="A58" s="64" t="s">
        <v>95</v>
      </c>
      <c r="B58" s="61"/>
      <c r="C58" s="61"/>
      <c r="D58" s="61"/>
      <c r="E58" s="65"/>
      <c r="F58" s="65"/>
      <c r="G58" s="65"/>
      <c r="H58" s="65"/>
      <c r="I58" s="65"/>
      <c r="J58" s="65"/>
      <c r="K58" s="66"/>
      <c r="L58" s="66"/>
      <c r="M58" s="66"/>
      <c r="N58" s="66"/>
      <c r="O58" s="67"/>
    </row>
    <row r="59" spans="1:15" ht="30.75" customHeight="1" hidden="1">
      <c r="A59" s="64" t="s">
        <v>69</v>
      </c>
      <c r="B59" s="61"/>
      <c r="C59" s="61"/>
      <c r="D59" s="61"/>
      <c r="E59" s="65"/>
      <c r="F59" s="65"/>
      <c r="G59" s="65"/>
      <c r="H59" s="65"/>
      <c r="I59" s="65"/>
      <c r="J59" s="65"/>
      <c r="K59" s="66"/>
      <c r="L59" s="66"/>
      <c r="M59" s="66"/>
      <c r="N59" s="66"/>
      <c r="O59" s="67"/>
    </row>
    <row r="60" spans="1:15" ht="30.75" customHeight="1" hidden="1">
      <c r="A60" s="64" t="s">
        <v>70</v>
      </c>
      <c r="B60" s="61"/>
      <c r="C60" s="61"/>
      <c r="D60" s="61"/>
      <c r="E60" s="65"/>
      <c r="F60" s="65"/>
      <c r="G60" s="65"/>
      <c r="H60" s="65"/>
      <c r="I60" s="65"/>
      <c r="J60" s="65"/>
      <c r="K60" s="66"/>
      <c r="L60" s="66"/>
      <c r="M60" s="66"/>
      <c r="N60" s="66"/>
      <c r="O60" s="67"/>
    </row>
    <row r="61" spans="1:15" ht="30.75" customHeight="1" hidden="1">
      <c r="A61" s="64" t="s">
        <v>96</v>
      </c>
      <c r="B61" s="61"/>
      <c r="C61" s="61"/>
      <c r="D61" s="61"/>
      <c r="E61" s="65"/>
      <c r="F61" s="65"/>
      <c r="G61" s="65"/>
      <c r="H61" s="65"/>
      <c r="I61" s="65"/>
      <c r="J61" s="65"/>
      <c r="K61" s="66"/>
      <c r="L61" s="66"/>
      <c r="M61" s="66"/>
      <c r="N61" s="66"/>
      <c r="O61" s="67"/>
    </row>
    <row r="62" spans="1:15" ht="30.75" customHeight="1" hidden="1">
      <c r="A62" s="64" t="s">
        <v>69</v>
      </c>
      <c r="B62" s="61"/>
      <c r="C62" s="61"/>
      <c r="D62" s="61"/>
      <c r="E62" s="65"/>
      <c r="F62" s="65"/>
      <c r="G62" s="65"/>
      <c r="H62" s="65"/>
      <c r="I62" s="65"/>
      <c r="J62" s="65"/>
      <c r="K62" s="66"/>
      <c r="L62" s="66"/>
      <c r="M62" s="66"/>
      <c r="N62" s="66"/>
      <c r="O62" s="67"/>
    </row>
    <row r="63" spans="1:15" ht="3.75" customHeight="1" hidden="1">
      <c r="A63" s="64" t="s">
        <v>70</v>
      </c>
      <c r="B63" s="61"/>
      <c r="C63" s="61"/>
      <c r="D63" s="61"/>
      <c r="E63" s="65"/>
      <c r="F63" s="65"/>
      <c r="G63" s="65"/>
      <c r="H63" s="65"/>
      <c r="I63" s="65"/>
      <c r="J63" s="65"/>
      <c r="K63" s="66"/>
      <c r="L63" s="66"/>
      <c r="M63" s="66"/>
      <c r="N63" s="66"/>
      <c r="O63" s="67"/>
    </row>
    <row r="64" spans="1:15" ht="30.75" customHeight="1" hidden="1">
      <c r="A64" s="64" t="s">
        <v>97</v>
      </c>
      <c r="B64" s="61"/>
      <c r="C64" s="61"/>
      <c r="D64" s="61"/>
      <c r="E64" s="65"/>
      <c r="F64" s="65"/>
      <c r="G64" s="65"/>
      <c r="H64" s="65"/>
      <c r="I64" s="65"/>
      <c r="J64" s="65"/>
      <c r="K64" s="66"/>
      <c r="L64" s="66"/>
      <c r="M64" s="66"/>
      <c r="N64" s="66"/>
      <c r="O64" s="67"/>
    </row>
    <row r="65" spans="1:15" ht="30.75" customHeight="1" hidden="1">
      <c r="A65" s="64" t="s">
        <v>69</v>
      </c>
      <c r="B65" s="61"/>
      <c r="C65" s="61"/>
      <c r="D65" s="61"/>
      <c r="E65" s="65"/>
      <c r="F65" s="65"/>
      <c r="G65" s="65"/>
      <c r="H65" s="65"/>
      <c r="I65" s="65"/>
      <c r="J65" s="65"/>
      <c r="K65" s="66"/>
      <c r="L65" s="66"/>
      <c r="M65" s="66"/>
      <c r="N65" s="66"/>
      <c r="O65" s="67"/>
    </row>
    <row r="66" spans="1:15" ht="2.25" customHeight="1" hidden="1">
      <c r="A66" s="64" t="s">
        <v>70</v>
      </c>
      <c r="B66" s="61"/>
      <c r="C66" s="61"/>
      <c r="D66" s="61"/>
      <c r="E66" s="65"/>
      <c r="F66" s="65"/>
      <c r="G66" s="65"/>
      <c r="H66" s="65"/>
      <c r="I66" s="65"/>
      <c r="J66" s="65"/>
      <c r="K66" s="66"/>
      <c r="L66" s="66"/>
      <c r="M66" s="66"/>
      <c r="N66" s="66"/>
      <c r="O66" s="67"/>
    </row>
    <row r="67" spans="1:15" ht="30.75" customHeight="1" hidden="1">
      <c r="A67" s="64" t="s">
        <v>98</v>
      </c>
      <c r="B67" s="61"/>
      <c r="C67" s="61"/>
      <c r="D67" s="61"/>
      <c r="E67" s="65"/>
      <c r="F67" s="65"/>
      <c r="G67" s="65"/>
      <c r="H67" s="65"/>
      <c r="I67" s="65"/>
      <c r="J67" s="65"/>
      <c r="K67" s="66"/>
      <c r="L67" s="66"/>
      <c r="M67" s="66"/>
      <c r="N67" s="66"/>
      <c r="O67" s="67"/>
    </row>
    <row r="68" spans="1:15" ht="30.75" customHeight="1" hidden="1">
      <c r="A68" s="64" t="s">
        <v>69</v>
      </c>
      <c r="B68" s="61"/>
      <c r="C68" s="61"/>
      <c r="D68" s="61"/>
      <c r="E68" s="65"/>
      <c r="F68" s="65"/>
      <c r="G68" s="65"/>
      <c r="H68" s="65"/>
      <c r="I68" s="65"/>
      <c r="J68" s="65"/>
      <c r="K68" s="66"/>
      <c r="L68" s="66"/>
      <c r="M68" s="66"/>
      <c r="N68" s="66"/>
      <c r="O68" s="67"/>
    </row>
    <row r="69" spans="1:15" ht="6" customHeight="1" hidden="1">
      <c r="A69" s="64" t="s">
        <v>70</v>
      </c>
      <c r="B69" s="61"/>
      <c r="C69" s="61"/>
      <c r="D69" s="61"/>
      <c r="E69" s="65"/>
      <c r="F69" s="65"/>
      <c r="G69" s="65"/>
      <c r="H69" s="65"/>
      <c r="I69" s="65"/>
      <c r="J69" s="65"/>
      <c r="K69" s="66"/>
      <c r="L69" s="66"/>
      <c r="M69" s="66"/>
      <c r="N69" s="66"/>
      <c r="O69" s="67"/>
    </row>
    <row r="70" spans="1:15" ht="30.75" customHeight="1" hidden="1">
      <c r="A70" s="64" t="s">
        <v>99</v>
      </c>
      <c r="B70" s="61"/>
      <c r="C70" s="61"/>
      <c r="D70" s="61"/>
      <c r="E70" s="65"/>
      <c r="F70" s="65"/>
      <c r="G70" s="65"/>
      <c r="H70" s="65"/>
      <c r="I70" s="65"/>
      <c r="J70" s="65"/>
      <c r="K70" s="66"/>
      <c r="L70" s="66"/>
      <c r="M70" s="66"/>
      <c r="N70" s="66"/>
      <c r="O70" s="67"/>
    </row>
    <row r="71" spans="1:15" ht="30.75" customHeight="1" hidden="1">
      <c r="A71" s="64" t="s">
        <v>69</v>
      </c>
      <c r="B71" s="61"/>
      <c r="C71" s="61"/>
      <c r="D71" s="61"/>
      <c r="E71" s="65"/>
      <c r="F71" s="65"/>
      <c r="G71" s="65"/>
      <c r="H71" s="65"/>
      <c r="I71" s="65"/>
      <c r="J71" s="65"/>
      <c r="K71" s="66"/>
      <c r="L71" s="66"/>
      <c r="M71" s="66"/>
      <c r="N71" s="66"/>
      <c r="O71" s="67"/>
    </row>
    <row r="72" spans="1:15" ht="30.75" customHeight="1" hidden="1">
      <c r="A72" s="64" t="s">
        <v>70</v>
      </c>
      <c r="B72" s="61"/>
      <c r="C72" s="61"/>
      <c r="D72" s="61"/>
      <c r="E72" s="65"/>
      <c r="F72" s="65"/>
      <c r="G72" s="65"/>
      <c r="H72" s="65"/>
      <c r="I72" s="65"/>
      <c r="J72" s="65"/>
      <c r="K72" s="66"/>
      <c r="L72" s="66"/>
      <c r="M72" s="66"/>
      <c r="N72" s="66"/>
      <c r="O72" s="67"/>
    </row>
    <row r="73" spans="1:15" ht="30.75" customHeight="1" hidden="1">
      <c r="A73" s="64" t="s">
        <v>100</v>
      </c>
      <c r="B73" s="61"/>
      <c r="C73" s="61"/>
      <c r="D73" s="61"/>
      <c r="E73" s="65"/>
      <c r="F73" s="65"/>
      <c r="G73" s="65"/>
      <c r="H73" s="65"/>
      <c r="I73" s="65"/>
      <c r="J73" s="65"/>
      <c r="K73" s="66"/>
      <c r="L73" s="66"/>
      <c r="M73" s="66"/>
      <c r="N73" s="66"/>
      <c r="O73" s="67"/>
    </row>
    <row r="74" spans="1:15" ht="30.75" customHeight="1" hidden="1">
      <c r="A74" s="64" t="s">
        <v>69</v>
      </c>
      <c r="B74" s="61"/>
      <c r="C74" s="61"/>
      <c r="D74" s="61"/>
      <c r="E74" s="65"/>
      <c r="F74" s="65"/>
      <c r="G74" s="65"/>
      <c r="H74" s="65"/>
      <c r="I74" s="65"/>
      <c r="J74" s="65"/>
      <c r="K74" s="66"/>
      <c r="L74" s="66"/>
      <c r="M74" s="66"/>
      <c r="N74" s="66"/>
      <c r="O74" s="67"/>
    </row>
    <row r="75" spans="1:15" ht="30.75" customHeight="1" hidden="1">
      <c r="A75" s="64" t="s">
        <v>70</v>
      </c>
      <c r="B75" s="61"/>
      <c r="C75" s="61"/>
      <c r="D75" s="61"/>
      <c r="E75" s="65"/>
      <c r="F75" s="65"/>
      <c r="G75" s="65"/>
      <c r="H75" s="65"/>
      <c r="I75" s="65"/>
      <c r="J75" s="65"/>
      <c r="K75" s="66"/>
      <c r="L75" s="66"/>
      <c r="M75" s="66"/>
      <c r="N75" s="66"/>
      <c r="O75" s="67"/>
    </row>
    <row r="76" spans="1:15" ht="30.75" customHeight="1" hidden="1">
      <c r="A76" s="64" t="s">
        <v>101</v>
      </c>
      <c r="B76" s="61"/>
      <c r="C76" s="61"/>
      <c r="D76" s="61"/>
      <c r="E76" s="65"/>
      <c r="F76" s="65"/>
      <c r="G76" s="65"/>
      <c r="H76" s="65"/>
      <c r="I76" s="65"/>
      <c r="J76" s="65"/>
      <c r="K76" s="66"/>
      <c r="L76" s="66"/>
      <c r="M76" s="66"/>
      <c r="N76" s="66"/>
      <c r="O76" s="67"/>
    </row>
    <row r="77" spans="1:15" ht="30.75" customHeight="1" hidden="1">
      <c r="A77" s="64" t="s">
        <v>69</v>
      </c>
      <c r="B77" s="61"/>
      <c r="C77" s="61"/>
      <c r="D77" s="61"/>
      <c r="E77" s="65"/>
      <c r="F77" s="65"/>
      <c r="G77" s="65"/>
      <c r="H77" s="65"/>
      <c r="I77" s="65"/>
      <c r="J77" s="65"/>
      <c r="K77" s="66"/>
      <c r="L77" s="66"/>
      <c r="M77" s="66"/>
      <c r="N77" s="66"/>
      <c r="O77" s="67"/>
    </row>
    <row r="78" spans="1:15" ht="30.75" customHeight="1" hidden="1">
      <c r="A78" s="64" t="s">
        <v>70</v>
      </c>
      <c r="B78" s="61"/>
      <c r="C78" s="61"/>
      <c r="D78" s="61"/>
      <c r="E78" s="65"/>
      <c r="F78" s="65"/>
      <c r="G78" s="65"/>
      <c r="H78" s="65"/>
      <c r="I78" s="65"/>
      <c r="J78" s="65"/>
      <c r="K78" s="66"/>
      <c r="L78" s="66"/>
      <c r="M78" s="66"/>
      <c r="N78" s="66"/>
      <c r="O78" s="67"/>
    </row>
    <row r="79" spans="1:15" ht="30.75" customHeight="1" hidden="1">
      <c r="A79" s="64" t="s">
        <v>102</v>
      </c>
      <c r="B79" s="61"/>
      <c r="C79" s="61"/>
      <c r="D79" s="61"/>
      <c r="E79" s="65"/>
      <c r="F79" s="65"/>
      <c r="G79" s="65"/>
      <c r="H79" s="65"/>
      <c r="I79" s="65"/>
      <c r="J79" s="65"/>
      <c r="K79" s="66"/>
      <c r="L79" s="66"/>
      <c r="M79" s="66"/>
      <c r="N79" s="66"/>
      <c r="O79" s="67"/>
    </row>
    <row r="80" spans="1:15" ht="30.75" customHeight="1" hidden="1">
      <c r="A80" s="64" t="s">
        <v>69</v>
      </c>
      <c r="B80" s="61"/>
      <c r="C80" s="61"/>
      <c r="D80" s="61"/>
      <c r="E80" s="65"/>
      <c r="F80" s="65"/>
      <c r="G80" s="65"/>
      <c r="H80" s="65"/>
      <c r="I80" s="65"/>
      <c r="J80" s="65"/>
      <c r="K80" s="66"/>
      <c r="L80" s="66"/>
      <c r="M80" s="66"/>
      <c r="N80" s="66"/>
      <c r="O80" s="67"/>
    </row>
    <row r="81" spans="1:15" ht="6" customHeight="1" hidden="1">
      <c r="A81" s="64" t="s">
        <v>70</v>
      </c>
      <c r="B81" s="61"/>
      <c r="C81" s="61"/>
      <c r="D81" s="61"/>
      <c r="E81" s="65"/>
      <c r="F81" s="65"/>
      <c r="G81" s="65"/>
      <c r="H81" s="65"/>
      <c r="I81" s="65"/>
      <c r="J81" s="65"/>
      <c r="K81" s="66"/>
      <c r="L81" s="66"/>
      <c r="M81" s="66"/>
      <c r="N81" s="66"/>
      <c r="O81" s="67"/>
    </row>
    <row r="82" spans="1:15" ht="30.75" customHeight="1" hidden="1">
      <c r="A82" s="64" t="s">
        <v>103</v>
      </c>
      <c r="B82" s="61"/>
      <c r="C82" s="61"/>
      <c r="D82" s="61"/>
      <c r="E82" s="65"/>
      <c r="F82" s="65"/>
      <c r="G82" s="65"/>
      <c r="H82" s="65"/>
      <c r="I82" s="65"/>
      <c r="J82" s="65"/>
      <c r="K82" s="66"/>
      <c r="L82" s="66"/>
      <c r="M82" s="66"/>
      <c r="N82" s="66"/>
      <c r="O82" s="67"/>
    </row>
    <row r="83" spans="1:15" ht="30.75" customHeight="1" hidden="1">
      <c r="A83" s="64" t="s">
        <v>69</v>
      </c>
      <c r="B83" s="61"/>
      <c r="C83" s="61"/>
      <c r="D83" s="61"/>
      <c r="E83" s="65"/>
      <c r="F83" s="65"/>
      <c r="G83" s="65"/>
      <c r="H83" s="65"/>
      <c r="I83" s="65"/>
      <c r="J83" s="65"/>
      <c r="K83" s="66"/>
      <c r="L83" s="66"/>
      <c r="M83" s="66"/>
      <c r="N83" s="66"/>
      <c r="O83" s="67"/>
    </row>
    <row r="84" spans="1:15" ht="5.25" customHeight="1" hidden="1">
      <c r="A84" s="64" t="s">
        <v>70</v>
      </c>
      <c r="B84" s="61"/>
      <c r="C84" s="61"/>
      <c r="D84" s="61"/>
      <c r="E84" s="65"/>
      <c r="F84" s="65"/>
      <c r="G84" s="65"/>
      <c r="H84" s="65"/>
      <c r="I84" s="65"/>
      <c r="J84" s="65"/>
      <c r="K84" s="66"/>
      <c r="L84" s="66"/>
      <c r="M84" s="66"/>
      <c r="N84" s="66"/>
      <c r="O84" s="67"/>
    </row>
    <row r="85" spans="1:15" ht="30.75" customHeight="1" hidden="1">
      <c r="A85" s="64" t="s">
        <v>104</v>
      </c>
      <c r="B85" s="61"/>
      <c r="C85" s="61"/>
      <c r="D85" s="61"/>
      <c r="E85" s="65"/>
      <c r="F85" s="65"/>
      <c r="G85" s="65"/>
      <c r="H85" s="65"/>
      <c r="I85" s="65"/>
      <c r="J85" s="65"/>
      <c r="K85" s="66"/>
      <c r="L85" s="66"/>
      <c r="M85" s="66"/>
      <c r="N85" s="66"/>
      <c r="O85" s="67"/>
    </row>
    <row r="86" spans="1:15" ht="30.75" customHeight="1" hidden="1">
      <c r="A86" s="64" t="s">
        <v>69</v>
      </c>
      <c r="B86" s="61"/>
      <c r="C86" s="61"/>
      <c r="D86" s="61"/>
      <c r="E86" s="65"/>
      <c r="F86" s="65"/>
      <c r="G86" s="65"/>
      <c r="H86" s="65"/>
      <c r="I86" s="65"/>
      <c r="J86" s="65"/>
      <c r="K86" s="66"/>
      <c r="L86" s="66"/>
      <c r="M86" s="66"/>
      <c r="N86" s="66"/>
      <c r="O86" s="67"/>
    </row>
    <row r="87" spans="1:15" ht="30.75" customHeight="1" hidden="1">
      <c r="A87" s="64" t="s">
        <v>70</v>
      </c>
      <c r="B87" s="61"/>
      <c r="C87" s="61"/>
      <c r="D87" s="61"/>
      <c r="E87" s="65"/>
      <c r="F87" s="65"/>
      <c r="G87" s="65"/>
      <c r="H87" s="65"/>
      <c r="I87" s="65"/>
      <c r="J87" s="65"/>
      <c r="K87" s="66"/>
      <c r="L87" s="66"/>
      <c r="M87" s="66"/>
      <c r="N87" s="66"/>
      <c r="O87" s="67"/>
    </row>
    <row r="88" spans="1:15" ht="30.75" customHeight="1" hidden="1">
      <c r="A88" s="64" t="s">
        <v>105</v>
      </c>
      <c r="B88" s="62"/>
      <c r="C88" s="62"/>
      <c r="D88" s="62"/>
      <c r="E88" s="69"/>
      <c r="F88" s="69"/>
      <c r="G88" s="69"/>
      <c r="H88" s="69"/>
      <c r="I88" s="69"/>
      <c r="J88" s="69"/>
      <c r="K88" s="70"/>
      <c r="L88" s="70"/>
      <c r="M88" s="70"/>
      <c r="N88" s="70"/>
      <c r="O88" s="71"/>
    </row>
    <row r="89" spans="1:15" ht="30.75" customHeight="1" hidden="1">
      <c r="A89" s="64" t="s">
        <v>69</v>
      </c>
      <c r="B89" s="62"/>
      <c r="C89" s="62"/>
      <c r="D89" s="62"/>
      <c r="E89" s="69"/>
      <c r="F89" s="69"/>
      <c r="G89" s="69"/>
      <c r="H89" s="69"/>
      <c r="I89" s="69"/>
      <c r="J89" s="69"/>
      <c r="K89" s="70"/>
      <c r="L89" s="70"/>
      <c r="M89" s="70"/>
      <c r="N89" s="70"/>
      <c r="O89" s="71"/>
    </row>
    <row r="90" spans="1:15" ht="12.75" customHeight="1" hidden="1">
      <c r="A90" s="64" t="s">
        <v>70</v>
      </c>
      <c r="B90" s="62"/>
      <c r="C90" s="62"/>
      <c r="D90" s="62"/>
      <c r="E90" s="69"/>
      <c r="F90" s="69"/>
      <c r="G90" s="69"/>
      <c r="H90" s="69"/>
      <c r="I90" s="69"/>
      <c r="J90" s="69"/>
      <c r="K90" s="70"/>
      <c r="L90" s="70"/>
      <c r="M90" s="70"/>
      <c r="N90" s="70"/>
      <c r="O90" s="71"/>
    </row>
    <row r="91" spans="1:15" ht="30.75" customHeight="1" hidden="1">
      <c r="A91" s="64" t="s">
        <v>106</v>
      </c>
      <c r="B91" s="62"/>
      <c r="C91" s="62"/>
      <c r="D91" s="62"/>
      <c r="E91" s="69"/>
      <c r="F91" s="69"/>
      <c r="G91" s="69"/>
      <c r="H91" s="69"/>
      <c r="I91" s="69"/>
      <c r="J91" s="69"/>
      <c r="K91" s="70"/>
      <c r="L91" s="70"/>
      <c r="M91" s="70"/>
      <c r="N91" s="70"/>
      <c r="O91" s="71"/>
    </row>
    <row r="92" spans="1:15" ht="30.75" customHeight="1" hidden="1">
      <c r="A92" s="64" t="s">
        <v>69</v>
      </c>
      <c r="B92" s="62"/>
      <c r="C92" s="62"/>
      <c r="D92" s="62"/>
      <c r="E92" s="69"/>
      <c r="F92" s="69"/>
      <c r="G92" s="69"/>
      <c r="H92" s="69"/>
      <c r="I92" s="69"/>
      <c r="J92" s="69"/>
      <c r="K92" s="70"/>
      <c r="L92" s="70"/>
      <c r="M92" s="70"/>
      <c r="N92" s="70"/>
      <c r="O92" s="71"/>
    </row>
    <row r="93" spans="1:15" ht="6" customHeight="1" hidden="1">
      <c r="A93" s="64" t="s">
        <v>70</v>
      </c>
      <c r="B93" s="62"/>
      <c r="C93" s="62"/>
      <c r="D93" s="62"/>
      <c r="E93" s="69"/>
      <c r="F93" s="69"/>
      <c r="G93" s="69"/>
      <c r="H93" s="69"/>
      <c r="I93" s="69"/>
      <c r="J93" s="69"/>
      <c r="K93" s="70"/>
      <c r="L93" s="70"/>
      <c r="M93" s="70"/>
      <c r="N93" s="70"/>
      <c r="O93" s="71"/>
    </row>
    <row r="94" spans="1:15" ht="30.75" customHeight="1" hidden="1">
      <c r="A94" s="64" t="s">
        <v>107</v>
      </c>
      <c r="B94" s="62"/>
      <c r="C94" s="62"/>
      <c r="D94" s="62"/>
      <c r="E94" s="69"/>
      <c r="F94" s="69"/>
      <c r="G94" s="69"/>
      <c r="H94" s="69"/>
      <c r="I94" s="69"/>
      <c r="J94" s="69"/>
      <c r="K94" s="70"/>
      <c r="L94" s="70"/>
      <c r="M94" s="70"/>
      <c r="N94" s="70"/>
      <c r="O94" s="71"/>
    </row>
    <row r="95" spans="1:15" ht="30.75" customHeight="1" hidden="1">
      <c r="A95" s="64" t="s">
        <v>69</v>
      </c>
      <c r="B95" s="62"/>
      <c r="C95" s="62"/>
      <c r="D95" s="62"/>
      <c r="E95" s="69"/>
      <c r="F95" s="69"/>
      <c r="G95" s="69"/>
      <c r="H95" s="69"/>
      <c r="I95" s="69"/>
      <c r="J95" s="69"/>
      <c r="K95" s="70"/>
      <c r="L95" s="70"/>
      <c r="M95" s="70"/>
      <c r="N95" s="70"/>
      <c r="O95" s="71"/>
    </row>
    <row r="96" spans="1:15" ht="1.5" customHeight="1" hidden="1">
      <c r="A96" s="64" t="s">
        <v>70</v>
      </c>
      <c r="B96" s="62"/>
      <c r="C96" s="62"/>
      <c r="D96" s="62"/>
      <c r="E96" s="69"/>
      <c r="F96" s="69"/>
      <c r="G96" s="69"/>
      <c r="H96" s="69"/>
      <c r="I96" s="69"/>
      <c r="J96" s="69"/>
      <c r="K96" s="70"/>
      <c r="L96" s="70"/>
      <c r="M96" s="70"/>
      <c r="N96" s="70"/>
      <c r="O96" s="71"/>
    </row>
    <row r="97" spans="1:15" ht="30.75" customHeight="1">
      <c r="A97" s="64" t="s">
        <v>71</v>
      </c>
      <c r="B97" s="62"/>
      <c r="C97" s="73"/>
      <c r="D97" s="73"/>
      <c r="E97" s="74"/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5"/>
    </row>
    <row r="98" spans="1:15" ht="30.75" customHeight="1">
      <c r="A98" s="64" t="s">
        <v>69</v>
      </c>
      <c r="B98" s="62"/>
      <c r="C98" s="73"/>
      <c r="D98" s="73"/>
      <c r="E98" s="74"/>
      <c r="F98" s="74"/>
      <c r="G98" s="74"/>
      <c r="H98" s="74"/>
      <c r="I98" s="74"/>
      <c r="J98" s="74"/>
      <c r="K98" s="76"/>
      <c r="L98" s="76"/>
      <c r="M98" s="76"/>
      <c r="N98" s="76"/>
      <c r="O98" s="75"/>
    </row>
    <row r="99" spans="1:15" ht="30.75" customHeight="1">
      <c r="A99" s="64" t="s">
        <v>70</v>
      </c>
      <c r="B99" s="62"/>
      <c r="C99" s="73"/>
      <c r="D99" s="73"/>
      <c r="E99" s="74"/>
      <c r="F99" s="74"/>
      <c r="G99" s="74"/>
      <c r="H99" s="74"/>
      <c r="I99" s="74"/>
      <c r="J99" s="74"/>
      <c r="K99" s="76"/>
      <c r="L99" s="76"/>
      <c r="M99" s="76"/>
      <c r="N99" s="76"/>
      <c r="O99" s="75"/>
    </row>
    <row r="100" spans="1:15" ht="30.75" customHeight="1" thickBot="1">
      <c r="A100" s="72" t="s">
        <v>72</v>
      </c>
      <c r="B100" s="63"/>
      <c r="C100" s="77"/>
      <c r="D100" s="77"/>
      <c r="E100" s="78"/>
      <c r="F100" s="78">
        <f>'I Prognoza kwoty długu'!E32</f>
        <v>0</v>
      </c>
      <c r="G100" s="78">
        <f>'I Prognoza kwoty długu'!F32</f>
        <v>0</v>
      </c>
      <c r="H100" s="78">
        <f>'I Prognoza kwoty długu'!G32</f>
        <v>0</v>
      </c>
      <c r="I100" s="78">
        <f>'I Prognoza kwoty długu'!H32</f>
        <v>0</v>
      </c>
      <c r="J100" s="78">
        <f>'I Prognoza kwoty długu'!I32</f>
        <v>0</v>
      </c>
      <c r="K100" s="78">
        <f>'I Prognoza kwoty długu'!J32</f>
        <v>0</v>
      </c>
      <c r="L100" s="78">
        <f>'I Prognoza kwoty długu'!K32</f>
        <v>0</v>
      </c>
      <c r="M100" s="78">
        <f>'I Prognoza kwoty długu'!L32</f>
        <v>0</v>
      </c>
      <c r="N100" s="78">
        <f>'I Prognoza kwoty długu'!M32</f>
        <v>0</v>
      </c>
      <c r="O100" s="79"/>
    </row>
    <row r="102" ht="3.75" customHeight="1" thickBot="1"/>
    <row r="103" ht="13.5" hidden="1" thickBot="1"/>
    <row r="104" spans="1:15" ht="12.75">
      <c r="A104" s="108" t="s">
        <v>73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10"/>
    </row>
    <row r="105" spans="1:15" ht="12.75">
      <c r="A105" s="92" t="s">
        <v>74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4"/>
    </row>
    <row r="106" spans="1:15" ht="12.75">
      <c r="A106" s="92" t="s">
        <v>75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4"/>
    </row>
    <row r="107" spans="1:15" ht="12.75">
      <c r="A107" s="92" t="s">
        <v>76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4"/>
    </row>
    <row r="108" spans="1:15" ht="25.5" customHeight="1" thickBot="1">
      <c r="A108" s="97" t="s">
        <v>77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9"/>
    </row>
  </sheetData>
  <sheetProtection/>
  <mergeCells count="13">
    <mergeCell ref="F4:N4"/>
    <mergeCell ref="O4:O5"/>
    <mergeCell ref="A104:O104"/>
    <mergeCell ref="A1:N1"/>
    <mergeCell ref="A105:O105"/>
    <mergeCell ref="C4:C5"/>
    <mergeCell ref="A106:O106"/>
    <mergeCell ref="A107:O107"/>
    <mergeCell ref="A108:O108"/>
    <mergeCell ref="A4:A5"/>
    <mergeCell ref="B4:B5"/>
    <mergeCell ref="D4:D5"/>
    <mergeCell ref="E4:E5"/>
  </mergeCells>
  <printOptions/>
  <pageMargins left="0.3937007874015748" right="0.1968503937007874" top="0.5118110236220472" bottom="0.2755905511811024" header="0.15748031496062992" footer="0.1968503937007874"/>
  <pageSetup horizontalDpi="300" verticalDpi="300" orientation="landscape" paperSize="9" r:id="rId1"/>
  <headerFooter>
    <oddHeader>&amp;RZałącznik nr 3 do uchwały Nr X/70/2011 R.M. w Szczebrzeszynie z dnia 18.07.2011r. w sprawie wieloletniej prognozy finansowej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 </cp:lastModifiedBy>
  <cp:lastPrinted>2011-07-18T07:38:45Z</cp:lastPrinted>
  <dcterms:created xsi:type="dcterms:W3CDTF">2010-06-01T18:13:48Z</dcterms:created>
  <dcterms:modified xsi:type="dcterms:W3CDTF">2011-07-21T11:02:14Z</dcterms:modified>
  <cp:category/>
  <cp:version/>
  <cp:contentType/>
  <cp:contentStatus/>
</cp:coreProperties>
</file>