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zał.2 -spraw.2008.-wydatki" sheetId="1" r:id="rId1"/>
  </sheets>
  <definedNames>
    <definedName name="_xlnm.Print_Area" localSheetId="0">'zał.2 -spraw.2008.-wydatki'!$A$1:$H$163</definedName>
  </definedNames>
  <calcPr fullCalcOnLoad="1"/>
</workbook>
</file>

<file path=xl/sharedStrings.xml><?xml version="1.0" encoding="utf-8"?>
<sst xmlns="http://schemas.openxmlformats.org/spreadsheetml/2006/main" count="251" uniqueCount="223">
  <si>
    <t>L.p</t>
  </si>
  <si>
    <t>Nazwa działu i rozdziału</t>
  </si>
  <si>
    <t>Symbol</t>
  </si>
  <si>
    <t>plan wg uchwały</t>
  </si>
  <si>
    <t>plan po zmianach</t>
  </si>
  <si>
    <t>wykonanie</t>
  </si>
  <si>
    <t>% wykonania</t>
  </si>
  <si>
    <t>Dział</t>
  </si>
  <si>
    <t>Rozdział</t>
  </si>
  <si>
    <t xml:space="preserve">    I</t>
  </si>
  <si>
    <t>Wydatki na zadania własne</t>
  </si>
  <si>
    <t>Rolnictwo</t>
  </si>
  <si>
    <t>010</t>
  </si>
  <si>
    <t>01030</t>
  </si>
  <si>
    <t xml:space="preserve">Transport i łączność </t>
  </si>
  <si>
    <t>600</t>
  </si>
  <si>
    <t>60016</t>
  </si>
  <si>
    <t>Gospodarka mieszkaniowa</t>
  </si>
  <si>
    <t>700</t>
  </si>
  <si>
    <t>70005</t>
  </si>
  <si>
    <t>Działalnośc usługowa</t>
  </si>
  <si>
    <t>710</t>
  </si>
  <si>
    <t>71004</t>
  </si>
  <si>
    <t>71035</t>
  </si>
  <si>
    <t>Administracja publicz.</t>
  </si>
  <si>
    <t>750</t>
  </si>
  <si>
    <t>75023</t>
  </si>
  <si>
    <t>w tym wnagrodzenia i pochodne</t>
  </si>
  <si>
    <t>75022</t>
  </si>
  <si>
    <t>Komisje poborowe</t>
  </si>
  <si>
    <t>75045</t>
  </si>
  <si>
    <t>75075</t>
  </si>
  <si>
    <t>75095</t>
  </si>
  <si>
    <t>754</t>
  </si>
  <si>
    <t>Komisariat Policji w Szczebrzeszynie - zakup paliwa</t>
  </si>
  <si>
    <t>75403</t>
  </si>
  <si>
    <t>75412</t>
  </si>
  <si>
    <t>Pobór podatków, opłat i nieopodatkowanych należności budżetowych</t>
  </si>
  <si>
    <t>756</t>
  </si>
  <si>
    <t>75647</t>
  </si>
  <si>
    <t>Obsługa długu publicznego</t>
  </si>
  <si>
    <t>757</t>
  </si>
  <si>
    <t>75702</t>
  </si>
  <si>
    <t>BS Szczebrzeszyn</t>
  </si>
  <si>
    <t>Oświata i wychowanie</t>
  </si>
  <si>
    <t>801</t>
  </si>
  <si>
    <t>80101</t>
  </si>
  <si>
    <t>80103</t>
  </si>
  <si>
    <t>80104</t>
  </si>
  <si>
    <t>80110</t>
  </si>
  <si>
    <t>80113</t>
  </si>
  <si>
    <t>80146</t>
  </si>
  <si>
    <t>80195</t>
  </si>
  <si>
    <t>Ochrona Zdrowia</t>
  </si>
  <si>
    <t>851</t>
  </si>
  <si>
    <t>85153</t>
  </si>
  <si>
    <t>85154</t>
  </si>
  <si>
    <t>85195</t>
  </si>
  <si>
    <t>Pomoc społeczna</t>
  </si>
  <si>
    <t>852</t>
  </si>
  <si>
    <t>85214</t>
  </si>
  <si>
    <t>85215</t>
  </si>
  <si>
    <t>85219</t>
  </si>
  <si>
    <t>utrzymanie Domu Seniora</t>
  </si>
  <si>
    <t>85295</t>
  </si>
  <si>
    <t>Edukacyjna Opieka Wych.</t>
  </si>
  <si>
    <t>854</t>
  </si>
  <si>
    <t>85401</t>
  </si>
  <si>
    <t>85415</t>
  </si>
  <si>
    <t>85446</t>
  </si>
  <si>
    <t xml:space="preserve">Gospodarka komunalna </t>
  </si>
  <si>
    <t>900</t>
  </si>
  <si>
    <t>90001</t>
  </si>
  <si>
    <t>inwestycja:budowa kanalizacji sanitarnej w Szczebrzeszynie</t>
  </si>
  <si>
    <t>90002</t>
  </si>
  <si>
    <t>90003</t>
  </si>
  <si>
    <t>90004</t>
  </si>
  <si>
    <t>90015</t>
  </si>
  <si>
    <t>90095</t>
  </si>
  <si>
    <t>Kultura i ochrona  dziedzictwa narodowego</t>
  </si>
  <si>
    <t>921</t>
  </si>
  <si>
    <t>dotacja dla Miejskiego Domu Kultury w Szczebrzeszynie</t>
  </si>
  <si>
    <t>92109</t>
  </si>
  <si>
    <t>92116</t>
  </si>
  <si>
    <t>Kultura fizyczna i sport</t>
  </si>
  <si>
    <t>926</t>
  </si>
  <si>
    <t>92601</t>
  </si>
  <si>
    <t>92605</t>
  </si>
  <si>
    <t>II</t>
  </si>
  <si>
    <t>Wydatki na realizację zadań zleconych ustawami</t>
  </si>
  <si>
    <t>Administracja publiczna.</t>
  </si>
  <si>
    <t>75011</t>
  </si>
  <si>
    <t>Urzędy Naczelnych organów władzy państw - aktualizacjia spisu wyborców</t>
  </si>
  <si>
    <t>751</t>
  </si>
  <si>
    <t>75101</t>
  </si>
  <si>
    <t>Opieka Społeczna</t>
  </si>
  <si>
    <t>85212</t>
  </si>
  <si>
    <t>85213</t>
  </si>
  <si>
    <t>Ogółem wydatki</t>
  </si>
  <si>
    <t>Rozchody</t>
  </si>
  <si>
    <t>Ogółem</t>
  </si>
  <si>
    <t>prace społecznie użyteczne</t>
  </si>
  <si>
    <t xml:space="preserve">Pozostała działalność </t>
  </si>
  <si>
    <t>posiłek dla potrzebujących i dożywianie dzieci w szkołach</t>
  </si>
  <si>
    <t>01095</t>
  </si>
  <si>
    <t>wydatki bieżące</t>
  </si>
  <si>
    <t xml:space="preserve"> wnagrodzenia i pochodne</t>
  </si>
  <si>
    <t xml:space="preserve">Wojewódzki Fundusz Ochrony Środowiska </t>
  </si>
  <si>
    <t>Obrona Narodowa</t>
  </si>
  <si>
    <t>752</t>
  </si>
  <si>
    <t>Pozostałe wydatki obronne-przeprowadzenie szkolenia</t>
  </si>
  <si>
    <t>75212</t>
  </si>
  <si>
    <t>Różne rozliczenia</t>
  </si>
  <si>
    <t>758</t>
  </si>
  <si>
    <t>dokumentacja techniczna- budowa zbiornika wodnego w Szczebrzeszynie</t>
  </si>
  <si>
    <r>
      <t>"</t>
    </r>
    <r>
      <rPr>
        <i/>
        <sz val="12"/>
        <rFont val="Times New Roman CE"/>
        <family val="0"/>
      </rPr>
      <t>Modernizacja drogi gminnej w miejscowości Brody Duże"</t>
    </r>
  </si>
  <si>
    <t>pomoc finansowa dla Gminy Zwierzyniec z przeznaczeniem na pokrycie kosztów uczestnictwa osób niepełnosprawnych z Gminy Szczebrzeszyn w Warsztatach Terapii Zajęciowej w Zwierzyńcu</t>
  </si>
  <si>
    <t>pomoc finansowa dla Gminy Sułów z przeznaczeniem na pokrycie kosztów uczestnictwa osób niepełnosprawnych z Gminy Szczebrzeszyn w Warsztatach Terapii Zajęciowej w Rozłopach</t>
  </si>
  <si>
    <t>pomoc finansowa dla Miasta Zamość z przeznaczeniem na dofinansowanie działalnośći Izby Wytrzeźwień w Zamościu</t>
  </si>
  <si>
    <t>dotacja dla MUKS "Roztocze" na realizację zadania publicznego"Popularyzacja w środowisku szkolnymzdrowego trybu życia , wolnego od uzależnień przez uprawianie różnych dyscyplinsportowych".</t>
  </si>
  <si>
    <t>wnagrodzenia i pochodne</t>
  </si>
  <si>
    <t>dotacja dla KS "ALWA"</t>
  </si>
  <si>
    <t>dotacja dla ASPN "Roztocze"</t>
  </si>
  <si>
    <t>wynagrodzenia i pochodne</t>
  </si>
  <si>
    <t>Usuwanie skutków klęsk żywiołowych</t>
  </si>
  <si>
    <t>60078</t>
  </si>
  <si>
    <t>Gospodarka gruntami i nieruchomościami</t>
  </si>
  <si>
    <t>dotacja dla Stowarzyszenia Sportowego "SANUS"</t>
  </si>
  <si>
    <t>§ 992</t>
  </si>
  <si>
    <t>Urząd Wojewódzki  - administracja zlecona</t>
  </si>
  <si>
    <t>Drogi gminne</t>
  </si>
  <si>
    <t>na 2008r.</t>
  </si>
  <si>
    <t>"Budowa drogi gminnej  nr 110161L  Bodaczów- Michalów "</t>
  </si>
  <si>
    <t>wydatki inwestycyjne-zakup samochodu</t>
  </si>
  <si>
    <t>Promocja jednostek samorządu terytorialnego</t>
  </si>
  <si>
    <t>zakup usług od innych jednostek samorządu terytorialnego-odpłatność za pobyt w DPS</t>
  </si>
  <si>
    <t>dotacja dla Prawosławnej Diecezji Lubelsko-Chełmskiej na renowację zabytkowej cerkwi w Szczebrzeszynie</t>
  </si>
  <si>
    <t>92120</t>
  </si>
  <si>
    <t>Bezpieczeństwo publiczne i ochrona przeciwpożarowa</t>
  </si>
  <si>
    <t>Obrona cywilna</t>
  </si>
  <si>
    <t>75414</t>
  </si>
  <si>
    <t>75814</t>
  </si>
  <si>
    <t>dotacja na odpis na dokształcanie i doskonalenie zawod.nauczycieli przedszkoli</t>
  </si>
  <si>
    <t>80148</t>
  </si>
  <si>
    <t>zakup nagród za udział w konkursach</t>
  </si>
  <si>
    <t xml:space="preserve">Obiekty sportowe w tym inwestycje:                               </t>
  </si>
  <si>
    <t xml:space="preserve">budowa Wiejskiego Klubu Kultury w Kawęczynie </t>
  </si>
  <si>
    <t>wydatki inwestycyjne w tym:</t>
  </si>
  <si>
    <t>zwrot niewykorzystanych środków z EFS na realizację programu "Szkoła równych Szans"</t>
  </si>
  <si>
    <t>dotacja dla Stowarzyszenia Pomocy Dzieciom Niepełnosprawnym "Krok za krokiem" na realizację zadania publicznego " w ramach realizacji obowiązku szkolnego dowożenie uczniów niepełnosprawnych z terenu gminy Szczebrzeszyn do szkół na terenie Zamościa"</t>
  </si>
  <si>
    <r>
      <t xml:space="preserve">wydatki inwestycyjne </t>
    </r>
    <r>
      <rPr>
        <i/>
        <sz val="12"/>
        <rFont val="Times New Roman CE"/>
        <family val="0"/>
      </rPr>
      <t>"Renowacja zabytkowego obiektu Miejskiego Domu Kultury w Szczebrzeszynie"</t>
    </r>
  </si>
  <si>
    <t>Pozostała działalność</t>
  </si>
  <si>
    <t>75411</t>
  </si>
  <si>
    <t>Komendy Powiatowe Państwowej Straży Pożarnej</t>
  </si>
  <si>
    <t xml:space="preserve">dotacja podmiotowa  dla Zakładu budżetowego - stołówki szkolnej w Przedszkolu </t>
  </si>
  <si>
    <t>dotacja celowa z budżetu na dofinansowanie kosztów modernizacji stołówki w Przedszkolu w Bodaczowie</t>
  </si>
  <si>
    <t>realizacja  programu ekologicznego " Cudze chwalicie swego nie znacie - Poznajemy Roztocze"  w szkołach Gminy Szczebrzeszyn</t>
  </si>
  <si>
    <t>85111</t>
  </si>
  <si>
    <t>w tym: realizacja projektu systemowego Ośrodka Pomocy Społecznej w Szczebrzeszynie pn." Nie wszystko stracone przeciwdziałanie wykluczeniu społecznemu osób długotrwale bezrobotnych" w ramach Programu Oprecyjnego Kapitał Ludzki współfinansowanego ze środków EFS</t>
  </si>
  <si>
    <r>
      <t xml:space="preserve">w tym wydatki inwestycyjne : </t>
    </r>
    <r>
      <rPr>
        <i/>
        <sz val="12"/>
        <rFont val="Times New Roman CE"/>
        <family val="0"/>
      </rPr>
      <t>Budowa /modernizacja drogi dojazdowej do gruntów rolnych w miejscowości Kawęczynek</t>
    </r>
  </si>
  <si>
    <t>"Zabezpieczenie przed erozją - utwardzenie dna wąwozu w ciągu drogi gminnej ul.Sadowa w Szczebrzeszynie"</t>
  </si>
  <si>
    <t>"Zabezpieczenie przed erozją - utwardzenie dna wąwozu w ciągu drogi gminnej ul.Gorajska w Szczebrzeszynie"</t>
  </si>
  <si>
    <t>Budowa budynku gospodarczego ( garażu ) dla OSP Bodaczów</t>
  </si>
  <si>
    <t>Modernizacja budynku OSP Brody Duże</t>
  </si>
  <si>
    <t>inwestycja: Budowa oświetlenia ulicznego przy ulicy Ogrodowej i Trębackiej</t>
  </si>
  <si>
    <t>budowa chodnika w miejscowości Niedzieliska</t>
  </si>
  <si>
    <t>budowa Wiejskiego Klubu Kultury w Kątach Drugich</t>
  </si>
  <si>
    <t>przebudowa dworca PKS w Szczebrzeszynie</t>
  </si>
  <si>
    <t>w tym: wynagrodzenia i pochodne</t>
  </si>
  <si>
    <t>Zarządzanie kryzysowe - rezerwa celowa</t>
  </si>
  <si>
    <t>75421</t>
  </si>
  <si>
    <t>zakupy inwestycyjne</t>
  </si>
  <si>
    <t>dotacja dla Samodzielnego Publicznego Zespołu Opieki Zdrowotnej w Szczebrzeszynie na uruchomienie poradnii fizjoterapii.</t>
  </si>
  <si>
    <t>Izby Rolnicze -odpis  na rzecz Izb Rolniczych 2% uzyskanych wpływów z podatku rolnego</t>
  </si>
  <si>
    <t>" Przebudowa ulic Łącznej, Przechodniej i Końcowej w Szczebrzeszynie"</t>
  </si>
  <si>
    <t>Plany zagospodarowania przestrzennego</t>
  </si>
  <si>
    <t>Cmentarze</t>
  </si>
  <si>
    <t>Urząd Miejski</t>
  </si>
  <si>
    <t>Rada Miejska</t>
  </si>
  <si>
    <t>Bezpieczeństwo publiczne</t>
  </si>
  <si>
    <t>w tym:pomoc finansowa dla Miasta Zamość z przeznaczeniem na dofinansowanie bieżącego funkcjonowania JR-G PSP w Szczebrzeszynie</t>
  </si>
  <si>
    <t xml:space="preserve">Ochotnicze Straże Pożarne </t>
  </si>
  <si>
    <t>Pobór podatków</t>
  </si>
  <si>
    <t>Szkoły podstawowe w tym:</t>
  </si>
  <si>
    <t>Oddziały przedszkolne w szkołach podstawowych w tym:</t>
  </si>
  <si>
    <t>Gimnazja w tym:</t>
  </si>
  <si>
    <t>Dowożenie uczniów w tym:</t>
  </si>
  <si>
    <t>Odpis na dokształcanie i doskonalenie nauczycieli szkół w tym:</t>
  </si>
  <si>
    <t xml:space="preserve"> dotacje  podmiotowe dla zakładu budżetowego</t>
  </si>
  <si>
    <t xml:space="preserve">Przedszkola                                                 </t>
  </si>
  <si>
    <t>Stołówki szkolne w tym:</t>
  </si>
  <si>
    <t>Pozostała działalność w tym:</t>
  </si>
  <si>
    <t>realizacja projektu "Szkoła równych szans"</t>
  </si>
  <si>
    <t>Szpitale ogólne</t>
  </si>
  <si>
    <t>Zwalczanie narkomanii</t>
  </si>
  <si>
    <t>Przeciwdziałanie alkoholizmowi w tym:</t>
  </si>
  <si>
    <t>Pozostała działalność - zadania z zakresu ochrony zdrowia w tym:</t>
  </si>
  <si>
    <t>Zasiłki i pomoc w naturze oraz składki na ubezpieczenie społeczne</t>
  </si>
  <si>
    <t>Dodatki mieszkaniowe</t>
  </si>
  <si>
    <t>Ośrodek Pomocy Społecznej w tym:</t>
  </si>
  <si>
    <t xml:space="preserve"> realizacja projektu systemowego Ośrodka Pomocy Społecznej w Szczebrzeszynie pn." Nie wszystko stracone przeciwdziałanie wykluczeniu społecznemu osób długotrwale bezrobotnych" w ramach Programu Oprecyjnego Kapitał Ludzki współfinansowanego ze środków EFS</t>
  </si>
  <si>
    <t>Świetlice szkolne</t>
  </si>
  <si>
    <t>dofinansowanie zakupu podręczników dla dzieci rozpoczynających roczne przygotowanie przedszkolne lub naukę w klasach I-III szkoły podstawowej</t>
  </si>
  <si>
    <t>pomoc materialna o charakterze edukacyjnym udzielaną dzieciom w wieku przedszkolnym oraz uczniom potrzebującym szczególnego wsparcia - zgodnie z Rządowym programem wyrównywania szans edukacyjnych dzieci i młodzieży w 2008r.</t>
  </si>
  <si>
    <t xml:space="preserve"> pomoc materialna dla uczniów - stypendia szkolne</t>
  </si>
  <si>
    <t>Pomoc materialna dla uczniów w tym:</t>
  </si>
  <si>
    <t>Odpis na dokształcanie i doskonalenie nauczycieli świetlicy</t>
  </si>
  <si>
    <t>Gospodarka ściekowa</t>
  </si>
  <si>
    <t>Gospodarka odpadami</t>
  </si>
  <si>
    <t>Oczyszczanie miast i wsi</t>
  </si>
  <si>
    <t>Utrzymanie zieleni</t>
  </si>
  <si>
    <t>Oświetlenie ulic, placów i dróg w tym:</t>
  </si>
  <si>
    <t>dotacja dla Miejsko-Gminnej Biblioteki Publicznej w Szczebrzeszynie</t>
  </si>
  <si>
    <t>Ochrona zabytków i opieka nad zabytkami, w tym:</t>
  </si>
  <si>
    <t>Realizacja zadań w zakresie sportu i kultury fizycznej w tym:</t>
  </si>
  <si>
    <t>Pozostała działalność - zwrot części podatku akcyzowego</t>
  </si>
  <si>
    <t>Aktualizacia rejestru wyborców</t>
  </si>
  <si>
    <t>Świadczenia społeczne</t>
  </si>
  <si>
    <t>Składki na ubezpieczenie zdrowotne</t>
  </si>
  <si>
    <t>spłaty pożyczek i  kredytów:</t>
  </si>
  <si>
    <t>Budowa kompleksu sportowego w Szczebrzeszynie   w ramach programu "Moje Boisko-Orlik 2012"</t>
  </si>
  <si>
    <t xml:space="preserve"> wynagrodzenia i pochodne </t>
  </si>
  <si>
    <t>Obsługa papierów wartościowych, kredytów i pożyczek-odsetki od kred.i poż.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</si>
</sst>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sz val="12"/>
      <name val="Arial CE"/>
      <family val="2"/>
    </font>
    <font>
      <b/>
      <sz val="9"/>
      <name val="Arial CE"/>
      <family val="2"/>
    </font>
    <font>
      <i/>
      <sz val="11"/>
      <name val="Times New Roman CE"/>
      <family val="0"/>
    </font>
    <font>
      <b/>
      <sz val="12"/>
      <name val="Times New Roman"/>
      <family val="1"/>
    </font>
    <font>
      <b/>
      <i/>
      <sz val="11"/>
      <name val="Times New Roman CE"/>
      <family val="0"/>
    </font>
    <font>
      <b/>
      <i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0" fontId="10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9" fontId="14" fillId="0" borderId="0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43" fontId="9" fillId="0" borderId="11" xfId="0" applyNumberFormat="1" applyFont="1" applyBorder="1" applyAlignment="1">
      <alignment horizontal="center" vertical="center"/>
    </xf>
    <xf numFmtId="43" fontId="9" fillId="0" borderId="11" xfId="0" applyNumberFormat="1" applyFont="1" applyFill="1" applyBorder="1" applyAlignment="1">
      <alignment horizontal="center" vertical="center"/>
    </xf>
    <xf numFmtId="43" fontId="10" fillId="0" borderId="11" xfId="0" applyNumberFormat="1" applyFont="1" applyFill="1" applyBorder="1" applyAlignment="1">
      <alignment horizontal="center" vertical="center"/>
    </xf>
    <xf numFmtId="43" fontId="10" fillId="0" borderId="11" xfId="0" applyNumberFormat="1" applyFont="1" applyFill="1" applyBorder="1" applyAlignment="1">
      <alignment horizontal="center" vertical="center"/>
    </xf>
    <xf numFmtId="43" fontId="9" fillId="0" borderId="11" xfId="0" applyNumberFormat="1" applyFont="1" applyFill="1" applyBorder="1" applyAlignment="1">
      <alignment horizontal="center" vertical="center"/>
    </xf>
    <xf numFmtId="43" fontId="10" fillId="0" borderId="0" xfId="0" applyNumberFormat="1" applyFont="1" applyBorder="1" applyAlignment="1">
      <alignment horizontal="center" vertical="center"/>
    </xf>
    <xf numFmtId="43" fontId="10" fillId="0" borderId="11" xfId="0" applyNumberFormat="1" applyFont="1" applyBorder="1" applyAlignment="1">
      <alignment horizontal="center" vertical="center"/>
    </xf>
    <xf numFmtId="43" fontId="9" fillId="0" borderId="11" xfId="0" applyNumberFormat="1" applyFont="1" applyBorder="1" applyAlignment="1">
      <alignment horizontal="center" vertical="center"/>
    </xf>
    <xf numFmtId="10" fontId="9" fillId="0" borderId="1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15" fillId="0" borderId="11" xfId="0" applyNumberFormat="1" applyFont="1" applyBorder="1" applyAlignment="1">
      <alignment horizontal="center" vertical="center"/>
    </xf>
    <xf numFmtId="10" fontId="15" fillId="0" borderId="11" xfId="0" applyNumberFormat="1" applyFont="1" applyBorder="1" applyAlignment="1">
      <alignment horizontal="center" vertical="center"/>
    </xf>
    <xf numFmtId="43" fontId="15" fillId="33" borderId="11" xfId="0" applyNumberFormat="1" applyFont="1" applyFill="1" applyBorder="1" applyAlignment="1">
      <alignment horizontal="center" vertical="center"/>
    </xf>
    <xf numFmtId="43" fontId="10" fillId="33" borderId="11" xfId="0" applyNumberFormat="1" applyFont="1" applyFill="1" applyBorder="1" applyAlignment="1">
      <alignment horizontal="center" vertical="center"/>
    </xf>
    <xf numFmtId="43" fontId="15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0" fontId="9" fillId="34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10" fontId="15" fillId="0" borderId="11" xfId="0" applyNumberFormat="1" applyFont="1" applyFill="1" applyBorder="1" applyAlignment="1">
      <alignment horizontal="center" vertical="center"/>
    </xf>
    <xf numFmtId="43" fontId="9" fillId="0" borderId="13" xfId="0" applyNumberFormat="1" applyFont="1" applyFill="1" applyBorder="1" applyAlignment="1">
      <alignment horizontal="center" vertical="center"/>
    </xf>
    <xf numFmtId="10" fontId="9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33" borderId="11" xfId="52" applyFont="1" applyFill="1" applyBorder="1" applyAlignment="1">
      <alignment vertical="center" wrapText="1"/>
      <protection/>
    </xf>
    <xf numFmtId="10" fontId="15" fillId="0" borderId="0" xfId="0" applyNumberFormat="1" applyFont="1" applyFill="1" applyBorder="1" applyAlignment="1">
      <alignment horizontal="center" vertical="center"/>
    </xf>
    <xf numFmtId="10" fontId="17" fillId="0" borderId="11" xfId="0" applyNumberFormat="1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43" fontId="10" fillId="33" borderId="11" xfId="0" applyNumberFormat="1" applyFont="1" applyFill="1" applyBorder="1" applyAlignment="1">
      <alignment horizontal="center" vertical="center"/>
    </xf>
    <xf numFmtId="10" fontId="9" fillId="33" borderId="11" xfId="0" applyNumberFormat="1" applyFont="1" applyFill="1" applyBorder="1" applyAlignment="1">
      <alignment horizontal="center" vertical="center"/>
    </xf>
    <xf numFmtId="43" fontId="9" fillId="33" borderId="11" xfId="0" applyNumberFormat="1" applyFont="1" applyFill="1" applyBorder="1" applyAlignment="1">
      <alignment horizontal="center" vertical="center"/>
    </xf>
    <xf numFmtId="0" fontId="12" fillId="0" borderId="13" xfId="52" applyFont="1" applyFill="1" applyBorder="1" applyAlignment="1">
      <alignment vertical="center" wrapText="1"/>
      <protection/>
    </xf>
    <xf numFmtId="43" fontId="15" fillId="33" borderId="11" xfId="0" applyNumberFormat="1" applyFont="1" applyFill="1" applyBorder="1" applyAlignment="1">
      <alignment horizontal="center" vertical="center"/>
    </xf>
    <xf numFmtId="10" fontId="15" fillId="33" borderId="11" xfId="0" applyNumberFormat="1" applyFont="1" applyFill="1" applyBorder="1" applyAlignment="1">
      <alignment horizontal="center" vertical="center"/>
    </xf>
    <xf numFmtId="43" fontId="9" fillId="33" borderId="11" xfId="0" applyNumberFormat="1" applyFont="1" applyFill="1" applyBorder="1" applyAlignment="1">
      <alignment horizontal="center" vertical="center"/>
    </xf>
    <xf numFmtId="10" fontId="9" fillId="33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43" fontId="17" fillId="33" borderId="11" xfId="0" applyNumberFormat="1" applyFont="1" applyFill="1" applyBorder="1" applyAlignment="1">
      <alignment horizontal="center" vertical="center"/>
    </xf>
    <xf numFmtId="43" fontId="10" fillId="35" borderId="11" xfId="0" applyNumberFormat="1" applyFont="1" applyFill="1" applyBorder="1" applyAlignment="1">
      <alignment horizontal="center" vertical="center"/>
    </xf>
    <xf numFmtId="10" fontId="10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left" vertical="center" wrapText="1"/>
    </xf>
    <xf numFmtId="43" fontId="15" fillId="33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16" fillId="0" borderId="11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43" fontId="10" fillId="33" borderId="11" xfId="0" applyNumberFormat="1" applyFont="1" applyFill="1" applyBorder="1" applyAlignment="1">
      <alignment horizontal="center" vertical="center"/>
    </xf>
    <xf numFmtId="43" fontId="10" fillId="0" borderId="11" xfId="0" applyNumberFormat="1" applyFont="1" applyFill="1" applyBorder="1" applyAlignment="1">
      <alignment horizontal="center" vertical="center"/>
    </xf>
    <xf numFmtId="10" fontId="10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2" fillId="33" borderId="11" xfId="52" applyNumberFormat="1" applyFont="1" applyFill="1" applyBorder="1" applyAlignment="1">
      <alignment horizontal="right" vertical="center"/>
      <protection/>
    </xf>
    <xf numFmtId="0" fontId="12" fillId="0" borderId="12" xfId="0" applyFont="1" applyFill="1" applyBorder="1" applyAlignment="1">
      <alignment horizontal="left" vertical="center" wrapText="1"/>
    </xf>
    <xf numFmtId="10" fontId="10" fillId="0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11" fillId="34" borderId="11" xfId="0" applyFont="1" applyFill="1" applyBorder="1" applyAlignment="1">
      <alignment horizontal="left" vertical="center"/>
    </xf>
    <xf numFmtId="43" fontId="10" fillId="34" borderId="11" xfId="0" applyNumberFormat="1" applyFont="1" applyFill="1" applyBorder="1" applyAlignment="1">
      <alignment horizontal="center" vertical="center"/>
    </xf>
    <xf numFmtId="10" fontId="10" fillId="34" borderId="11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7" fillId="36" borderId="13" xfId="0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5" fillId="33" borderId="11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left" vertical="center"/>
    </xf>
    <xf numFmtId="49" fontId="10" fillId="37" borderId="11" xfId="0" applyNumberFormat="1" applyFont="1" applyFill="1" applyBorder="1" applyAlignment="1">
      <alignment horizontal="center" vertical="center"/>
    </xf>
    <xf numFmtId="49" fontId="9" fillId="37" borderId="11" xfId="0" applyNumberFormat="1" applyFont="1" applyFill="1" applyBorder="1" applyAlignment="1">
      <alignment horizontal="center" vertical="center"/>
    </xf>
    <xf numFmtId="43" fontId="10" fillId="37" borderId="11" xfId="0" applyNumberFormat="1" applyFont="1" applyFill="1" applyBorder="1" applyAlignment="1">
      <alignment horizontal="center" vertical="center"/>
    </xf>
    <xf numFmtId="10" fontId="10" fillId="37" borderId="11" xfId="0" applyNumberFormat="1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left" vertical="center"/>
    </xf>
    <xf numFmtId="10" fontId="9" fillId="37" borderId="11" xfId="0" applyNumberFormat="1" applyFont="1" applyFill="1" applyBorder="1" applyAlignment="1">
      <alignment horizontal="center" vertical="center"/>
    </xf>
    <xf numFmtId="10" fontId="10" fillId="37" borderId="11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left" vertical="center" wrapText="1"/>
    </xf>
    <xf numFmtId="0" fontId="11" fillId="37" borderId="12" xfId="0" applyFont="1" applyFill="1" applyBorder="1" applyAlignment="1">
      <alignment horizontal="left" vertical="center" wrapText="1"/>
    </xf>
    <xf numFmtId="49" fontId="10" fillId="37" borderId="11" xfId="0" applyNumberFormat="1" applyFont="1" applyFill="1" applyBorder="1" applyAlignment="1">
      <alignment horizontal="center" vertical="center"/>
    </xf>
    <xf numFmtId="43" fontId="10" fillId="37" borderId="11" xfId="0" applyNumberFormat="1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left" vertical="center" wrapText="1"/>
    </xf>
    <xf numFmtId="0" fontId="11" fillId="37" borderId="12" xfId="0" applyFont="1" applyFill="1" applyBorder="1" applyAlignment="1">
      <alignment horizontal="left" vertical="center"/>
    </xf>
    <xf numFmtId="43" fontId="9" fillId="37" borderId="11" xfId="0" applyNumberFormat="1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left" vertical="center"/>
    </xf>
    <xf numFmtId="49" fontId="10" fillId="38" borderId="11" xfId="0" applyNumberFormat="1" applyFont="1" applyFill="1" applyBorder="1" applyAlignment="1">
      <alignment vertical="center"/>
    </xf>
    <xf numFmtId="43" fontId="10" fillId="38" borderId="11" xfId="0" applyNumberFormat="1" applyFont="1" applyFill="1" applyBorder="1" applyAlignment="1">
      <alignment horizontal="center" vertical="center"/>
    </xf>
    <xf numFmtId="10" fontId="10" fillId="38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ochody 2006 3 prog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tabSelected="1" view="pageBreakPreview" zoomScale="75" zoomScaleNormal="75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J5" sqref="J5"/>
    </sheetView>
  </sheetViews>
  <sheetFormatPr defaultColWidth="9.00390625" defaultRowHeight="12.75"/>
  <cols>
    <col min="1" max="1" width="4.25390625" style="4" customWidth="1"/>
    <col min="2" max="2" width="43.00390625" style="6" customWidth="1"/>
    <col min="3" max="3" width="10.75390625" style="4" customWidth="1"/>
    <col min="4" max="4" width="12.125" style="4" customWidth="1"/>
    <col min="5" max="5" width="22.25390625" style="4" customWidth="1"/>
    <col min="6" max="6" width="21.75390625" style="4" customWidth="1"/>
    <col min="7" max="7" width="20.625" style="4" customWidth="1"/>
    <col min="8" max="8" width="12.375" style="8" customWidth="1"/>
    <col min="9" max="9" width="14.875" style="0" bestFit="1" customWidth="1"/>
    <col min="10" max="10" width="16.75390625" style="0" bestFit="1" customWidth="1"/>
  </cols>
  <sheetData>
    <row r="1" spans="1:8" ht="39.75" customHeight="1">
      <c r="A1" s="99" t="s">
        <v>0</v>
      </c>
      <c r="B1" s="99" t="s">
        <v>1</v>
      </c>
      <c r="C1" s="101" t="s">
        <v>2</v>
      </c>
      <c r="D1" s="102"/>
      <c r="E1" s="40" t="s">
        <v>3</v>
      </c>
      <c r="F1" s="103" t="s">
        <v>4</v>
      </c>
      <c r="G1" s="99" t="s">
        <v>5</v>
      </c>
      <c r="H1" s="103" t="s">
        <v>6</v>
      </c>
    </row>
    <row r="2" spans="1:8" ht="33.75" customHeight="1">
      <c r="A2" s="100"/>
      <c r="B2" s="100"/>
      <c r="C2" s="82" t="s">
        <v>7</v>
      </c>
      <c r="D2" s="82" t="s">
        <v>8</v>
      </c>
      <c r="E2" s="41" t="s">
        <v>131</v>
      </c>
      <c r="F2" s="104"/>
      <c r="G2" s="104"/>
      <c r="H2" s="104"/>
    </row>
    <row r="3" spans="1:8" ht="28.5" customHeight="1">
      <c r="A3" s="24">
        <v>1</v>
      </c>
      <c r="B3" s="25">
        <v>2</v>
      </c>
      <c r="C3" s="26">
        <v>3</v>
      </c>
      <c r="D3" s="26">
        <v>4</v>
      </c>
      <c r="E3" s="1">
        <v>5</v>
      </c>
      <c r="F3" s="1">
        <v>6</v>
      </c>
      <c r="G3" s="1">
        <v>7</v>
      </c>
      <c r="H3" s="1">
        <v>8</v>
      </c>
    </row>
    <row r="4" spans="1:8" ht="39.75" customHeight="1">
      <c r="A4" s="27" t="s">
        <v>9</v>
      </c>
      <c r="B4" s="139" t="s">
        <v>10</v>
      </c>
      <c r="C4" s="140"/>
      <c r="D4" s="140"/>
      <c r="E4" s="141">
        <f>E5+E9+E21+E24+E29+E38+E48+E51+E55+E78+E89+E101+E109+E125+E131</f>
        <v>18683460.5</v>
      </c>
      <c r="F4" s="141">
        <f>F5+F9+F21+F24+F29+F38+F48+F51+F53+F55+F78+F89+F101+F109+F125+F131</f>
        <v>20565354.779999997</v>
      </c>
      <c r="G4" s="141">
        <f>G5+G9+G21+G24+G29+G38+G48+G51+G53+G55+G78+G89+G101+G109+G125+G131</f>
        <v>19730792.45</v>
      </c>
      <c r="H4" s="142">
        <f>G4/F4</f>
        <v>0.9594190161595647</v>
      </c>
    </row>
    <row r="5" spans="1:8" ht="39.75" customHeight="1">
      <c r="A5" s="28">
        <v>1</v>
      </c>
      <c r="B5" s="124" t="s">
        <v>11</v>
      </c>
      <c r="C5" s="125" t="s">
        <v>12</v>
      </c>
      <c r="D5" s="126"/>
      <c r="E5" s="127">
        <f>SUM(E6:E7)</f>
        <v>14000</v>
      </c>
      <c r="F5" s="127">
        <f>SUM(F6:F7)</f>
        <v>137000</v>
      </c>
      <c r="G5" s="127">
        <f>SUM(G6:G7)</f>
        <v>135431.56</v>
      </c>
      <c r="H5" s="128">
        <f aca="true" t="shared" si="0" ref="H5:H54">G5/F5</f>
        <v>0.9885515328467153</v>
      </c>
    </row>
    <row r="6" spans="1:8" ht="49.5" customHeight="1">
      <c r="A6" s="28"/>
      <c r="B6" s="31" t="s">
        <v>173</v>
      </c>
      <c r="C6" s="106"/>
      <c r="D6" s="106" t="s">
        <v>13</v>
      </c>
      <c r="E6" s="15">
        <v>14000</v>
      </c>
      <c r="F6" s="15">
        <v>17000</v>
      </c>
      <c r="G6" s="15">
        <v>15518.76</v>
      </c>
      <c r="H6" s="5">
        <f t="shared" si="0"/>
        <v>0.9128682352941176</v>
      </c>
    </row>
    <row r="7" spans="1:8" ht="39.75" customHeight="1">
      <c r="A7" s="33"/>
      <c r="B7" s="31" t="s">
        <v>151</v>
      </c>
      <c r="C7" s="107"/>
      <c r="D7" s="106" t="s">
        <v>104</v>
      </c>
      <c r="E7" s="15">
        <v>0</v>
      </c>
      <c r="F7" s="15">
        <v>120000</v>
      </c>
      <c r="G7" s="15">
        <v>119912.8</v>
      </c>
      <c r="H7" s="5">
        <f t="shared" si="0"/>
        <v>0.9992733333333333</v>
      </c>
    </row>
    <row r="8" spans="1:8" ht="60" customHeight="1">
      <c r="A8" s="33"/>
      <c r="B8" s="73" t="s">
        <v>159</v>
      </c>
      <c r="C8" s="108"/>
      <c r="D8" s="108"/>
      <c r="E8" s="67">
        <v>0</v>
      </c>
      <c r="F8" s="69">
        <v>120000</v>
      </c>
      <c r="G8" s="69">
        <v>119912.8</v>
      </c>
      <c r="H8" s="70">
        <f t="shared" si="0"/>
        <v>0.9992733333333333</v>
      </c>
    </row>
    <row r="9" spans="1:8" ht="39.75" customHeight="1">
      <c r="A9" s="30">
        <v>2</v>
      </c>
      <c r="B9" s="124" t="s">
        <v>14</v>
      </c>
      <c r="C9" s="125" t="s">
        <v>15</v>
      </c>
      <c r="D9" s="126"/>
      <c r="E9" s="127">
        <f>SUM(E10+E17)</f>
        <v>870000</v>
      </c>
      <c r="F9" s="127">
        <f>F10+F17</f>
        <v>1522000</v>
      </c>
      <c r="G9" s="127">
        <f>G10+G17</f>
        <v>1477663.42</v>
      </c>
      <c r="H9" s="128">
        <f t="shared" si="0"/>
        <v>0.9708695269382391</v>
      </c>
    </row>
    <row r="10" spans="1:8" ht="39.75" customHeight="1">
      <c r="A10" s="27"/>
      <c r="B10" s="31" t="s">
        <v>130</v>
      </c>
      <c r="C10" s="106"/>
      <c r="D10" s="106" t="s">
        <v>16</v>
      </c>
      <c r="E10" s="15">
        <v>770000</v>
      </c>
      <c r="F10" s="15">
        <f>F11+F13</f>
        <v>796000</v>
      </c>
      <c r="G10" s="15">
        <f>G11+G13</f>
        <v>754721.35</v>
      </c>
      <c r="H10" s="5">
        <f t="shared" si="0"/>
        <v>0.9481423994974874</v>
      </c>
    </row>
    <row r="11" spans="1:8" ht="39.75" customHeight="1">
      <c r="A11" s="27"/>
      <c r="B11" s="59" t="s">
        <v>105</v>
      </c>
      <c r="C11" s="109"/>
      <c r="D11" s="109"/>
      <c r="E11" s="16">
        <v>170000</v>
      </c>
      <c r="F11" s="16">
        <v>410000</v>
      </c>
      <c r="G11" s="16">
        <v>370393.77</v>
      </c>
      <c r="H11" s="42">
        <f t="shared" si="0"/>
        <v>0.9033994390243902</v>
      </c>
    </row>
    <row r="12" spans="1:8" ht="39.75" customHeight="1">
      <c r="A12" s="27"/>
      <c r="B12" s="32" t="s">
        <v>27</v>
      </c>
      <c r="C12" s="109"/>
      <c r="D12" s="109"/>
      <c r="E12" s="16">
        <v>0</v>
      </c>
      <c r="F12" s="16">
        <v>3800</v>
      </c>
      <c r="G12" s="16">
        <v>3457.07</v>
      </c>
      <c r="H12" s="42">
        <f t="shared" si="0"/>
        <v>0.9097552631578948</v>
      </c>
    </row>
    <row r="13" spans="1:8" ht="39.75" customHeight="1">
      <c r="A13" s="27"/>
      <c r="B13" s="29" t="s">
        <v>147</v>
      </c>
      <c r="C13" s="107"/>
      <c r="D13" s="107"/>
      <c r="E13" s="9">
        <v>600000</v>
      </c>
      <c r="F13" s="9">
        <f>F14+F15</f>
        <v>386000</v>
      </c>
      <c r="G13" s="9">
        <f>G14+G15</f>
        <v>384327.57999999996</v>
      </c>
      <c r="H13" s="42">
        <f t="shared" si="0"/>
        <v>0.9956673056994818</v>
      </c>
    </row>
    <row r="14" spans="1:8" ht="39.75" customHeight="1">
      <c r="A14" s="27"/>
      <c r="B14" s="74" t="s">
        <v>174</v>
      </c>
      <c r="C14" s="108"/>
      <c r="D14" s="108"/>
      <c r="E14" s="69">
        <v>200000</v>
      </c>
      <c r="F14" s="69">
        <v>320000</v>
      </c>
      <c r="G14" s="69">
        <v>318602.54</v>
      </c>
      <c r="H14" s="70">
        <f t="shared" si="0"/>
        <v>0.9956329374999999</v>
      </c>
    </row>
    <row r="15" spans="1:8" ht="39.75" customHeight="1">
      <c r="A15" s="27"/>
      <c r="B15" s="73" t="s">
        <v>115</v>
      </c>
      <c r="C15" s="108"/>
      <c r="D15" s="108"/>
      <c r="E15" s="69">
        <v>0</v>
      </c>
      <c r="F15" s="69">
        <v>66000</v>
      </c>
      <c r="G15" s="69">
        <v>65725.04</v>
      </c>
      <c r="H15" s="70">
        <f t="shared" si="0"/>
        <v>0.9958339393939393</v>
      </c>
    </row>
    <row r="16" spans="1:8" ht="39.75" customHeight="1">
      <c r="A16" s="27"/>
      <c r="B16" s="32" t="s">
        <v>132</v>
      </c>
      <c r="C16" s="107"/>
      <c r="D16" s="107"/>
      <c r="E16" s="19">
        <v>400000</v>
      </c>
      <c r="F16" s="23">
        <v>0</v>
      </c>
      <c r="G16" s="21">
        <v>0</v>
      </c>
      <c r="H16" s="20"/>
    </row>
    <row r="17" spans="1:8" ht="39.75" customHeight="1">
      <c r="A17" s="27"/>
      <c r="B17" s="31" t="s">
        <v>124</v>
      </c>
      <c r="C17" s="106"/>
      <c r="D17" s="106" t="s">
        <v>125</v>
      </c>
      <c r="E17" s="15">
        <v>100000</v>
      </c>
      <c r="F17" s="15">
        <v>726000</v>
      </c>
      <c r="G17" s="22">
        <v>722942.07</v>
      </c>
      <c r="H17" s="5">
        <f>G17/F17</f>
        <v>0.9957879752066116</v>
      </c>
    </row>
    <row r="18" spans="1:8" ht="28.5" customHeight="1">
      <c r="A18" s="27"/>
      <c r="B18" s="29" t="s">
        <v>147</v>
      </c>
      <c r="C18" s="106"/>
      <c r="D18" s="106"/>
      <c r="E18" s="16">
        <f>E19+E20</f>
        <v>100000</v>
      </c>
      <c r="F18" s="16">
        <f>F19+F20</f>
        <v>726000</v>
      </c>
      <c r="G18" s="16">
        <f>G19+G20</f>
        <v>722942.07</v>
      </c>
      <c r="H18" s="72">
        <f>G18/F18</f>
        <v>0.9957879752066116</v>
      </c>
    </row>
    <row r="19" spans="1:8" ht="59.25" customHeight="1">
      <c r="A19" s="27"/>
      <c r="B19" s="74" t="s">
        <v>161</v>
      </c>
      <c r="C19" s="110"/>
      <c r="D19" s="110"/>
      <c r="E19" s="75">
        <v>0</v>
      </c>
      <c r="F19" s="69">
        <v>536000</v>
      </c>
      <c r="G19" s="69">
        <v>534833.71</v>
      </c>
      <c r="H19" s="70">
        <f>G19/F19</f>
        <v>0.9978240858208954</v>
      </c>
    </row>
    <row r="20" spans="1:8" ht="63" customHeight="1">
      <c r="A20" s="27"/>
      <c r="B20" s="74" t="s">
        <v>160</v>
      </c>
      <c r="C20" s="108"/>
      <c r="D20" s="108"/>
      <c r="E20" s="69">
        <v>100000</v>
      </c>
      <c r="F20" s="69">
        <v>190000</v>
      </c>
      <c r="G20" s="69">
        <v>188108.36</v>
      </c>
      <c r="H20" s="70">
        <f>G20/F20</f>
        <v>0.9900439999999999</v>
      </c>
    </row>
    <row r="21" spans="1:8" ht="39.75" customHeight="1">
      <c r="A21" s="27">
        <v>3</v>
      </c>
      <c r="B21" s="129" t="s">
        <v>17</v>
      </c>
      <c r="C21" s="125" t="s">
        <v>18</v>
      </c>
      <c r="D21" s="126"/>
      <c r="E21" s="127">
        <f>SUM(E22:E22)</f>
        <v>120000</v>
      </c>
      <c r="F21" s="127">
        <f>SUM(F22:F22)</f>
        <v>189735.2</v>
      </c>
      <c r="G21" s="127">
        <f>SUM(G22:G22)</f>
        <v>181375.98</v>
      </c>
      <c r="H21" s="130">
        <f t="shared" si="0"/>
        <v>0.9559427033043948</v>
      </c>
    </row>
    <row r="22" spans="1:8" ht="39.75" customHeight="1">
      <c r="A22" s="27"/>
      <c r="B22" s="35" t="s">
        <v>126</v>
      </c>
      <c r="C22" s="106"/>
      <c r="D22" s="106" t="s">
        <v>19</v>
      </c>
      <c r="E22" s="15">
        <v>120000</v>
      </c>
      <c r="F22" s="15">
        <v>189735.2</v>
      </c>
      <c r="G22" s="15">
        <v>181375.98</v>
      </c>
      <c r="H22" s="5">
        <f t="shared" si="0"/>
        <v>0.9559427033043948</v>
      </c>
    </row>
    <row r="23" spans="1:8" ht="39.75" customHeight="1">
      <c r="A23" s="28"/>
      <c r="B23" s="32" t="s">
        <v>27</v>
      </c>
      <c r="C23" s="107"/>
      <c r="D23" s="107"/>
      <c r="E23" s="9">
        <v>0</v>
      </c>
      <c r="F23" s="9">
        <v>5900</v>
      </c>
      <c r="G23" s="9">
        <v>5003</v>
      </c>
      <c r="H23" s="2">
        <f t="shared" si="0"/>
        <v>0.8479661016949153</v>
      </c>
    </row>
    <row r="24" spans="1:8" ht="39.75" customHeight="1">
      <c r="A24" s="28">
        <v>4</v>
      </c>
      <c r="B24" s="124" t="s">
        <v>20</v>
      </c>
      <c r="C24" s="125" t="s">
        <v>21</v>
      </c>
      <c r="D24" s="126"/>
      <c r="E24" s="127">
        <f>SUM(E25:E27)</f>
        <v>73000</v>
      </c>
      <c r="F24" s="127">
        <f>F25+F27</f>
        <v>60000</v>
      </c>
      <c r="G24" s="127">
        <f>G25+G27</f>
        <v>52271.17</v>
      </c>
      <c r="H24" s="131">
        <f t="shared" si="0"/>
        <v>0.8711861666666666</v>
      </c>
    </row>
    <row r="25" spans="1:8" ht="39.75" customHeight="1">
      <c r="A25" s="27"/>
      <c r="B25" s="31" t="s">
        <v>175</v>
      </c>
      <c r="C25" s="106"/>
      <c r="D25" s="106" t="s">
        <v>22</v>
      </c>
      <c r="E25" s="15">
        <v>70000</v>
      </c>
      <c r="F25" s="15">
        <v>36000</v>
      </c>
      <c r="G25" s="15">
        <v>28292</v>
      </c>
      <c r="H25" s="5">
        <f t="shared" si="0"/>
        <v>0.7858888888888889</v>
      </c>
    </row>
    <row r="26" spans="1:8" ht="39.75" customHeight="1">
      <c r="A26" s="27"/>
      <c r="B26" s="32" t="s">
        <v>27</v>
      </c>
      <c r="C26" s="107"/>
      <c r="D26" s="107"/>
      <c r="E26" s="9">
        <v>0</v>
      </c>
      <c r="F26" s="19">
        <v>9748</v>
      </c>
      <c r="G26" s="19">
        <v>9748</v>
      </c>
      <c r="H26" s="20">
        <f t="shared" si="0"/>
        <v>1</v>
      </c>
    </row>
    <row r="27" spans="1:8" ht="39.75" customHeight="1">
      <c r="A27" s="27"/>
      <c r="B27" s="35" t="s">
        <v>176</v>
      </c>
      <c r="C27" s="106"/>
      <c r="D27" s="106" t="s">
        <v>23</v>
      </c>
      <c r="E27" s="15">
        <v>3000</v>
      </c>
      <c r="F27" s="15">
        <v>24000</v>
      </c>
      <c r="G27" s="15">
        <v>23979.17</v>
      </c>
      <c r="H27" s="5">
        <f t="shared" si="0"/>
        <v>0.9991320833333333</v>
      </c>
    </row>
    <row r="28" spans="1:8" ht="39.75" customHeight="1">
      <c r="A28" s="30"/>
      <c r="B28" s="32" t="s">
        <v>27</v>
      </c>
      <c r="C28" s="107"/>
      <c r="D28" s="107"/>
      <c r="E28" s="9">
        <v>0</v>
      </c>
      <c r="F28" s="19">
        <v>1250</v>
      </c>
      <c r="G28" s="19">
        <v>1250</v>
      </c>
      <c r="H28" s="20">
        <f t="shared" si="0"/>
        <v>1</v>
      </c>
    </row>
    <row r="29" spans="1:8" ht="39.75" customHeight="1">
      <c r="A29" s="28">
        <v>5</v>
      </c>
      <c r="B29" s="124" t="s">
        <v>24</v>
      </c>
      <c r="C29" s="125" t="s">
        <v>25</v>
      </c>
      <c r="D29" s="126"/>
      <c r="E29" s="127">
        <f>E30+E33+E36+E34+E35</f>
        <v>2621220</v>
      </c>
      <c r="F29" s="127">
        <f>F30+F33+F34+F35+F36</f>
        <v>2915745.4</v>
      </c>
      <c r="G29" s="127">
        <f>G30+G33+G34+G35+G36</f>
        <v>2817186.2499999995</v>
      </c>
      <c r="H29" s="131">
        <f t="shared" si="0"/>
        <v>0.9661976145105123</v>
      </c>
    </row>
    <row r="30" spans="1:8" ht="39.75" customHeight="1">
      <c r="A30" s="27"/>
      <c r="B30" s="35" t="s">
        <v>177</v>
      </c>
      <c r="C30" s="107"/>
      <c r="D30" s="106" t="s">
        <v>26</v>
      </c>
      <c r="E30" s="15">
        <v>2436020</v>
      </c>
      <c r="F30" s="15">
        <v>2674738.96</v>
      </c>
      <c r="G30" s="15">
        <v>2585798.91</v>
      </c>
      <c r="H30" s="5">
        <f t="shared" si="0"/>
        <v>0.9667481382930917</v>
      </c>
    </row>
    <row r="31" spans="1:8" ht="39.75" customHeight="1">
      <c r="A31" s="28"/>
      <c r="B31" s="32" t="s">
        <v>27</v>
      </c>
      <c r="C31" s="107"/>
      <c r="D31" s="108"/>
      <c r="E31" s="69">
        <v>1868780</v>
      </c>
      <c r="F31" s="69">
        <v>1967826.96</v>
      </c>
      <c r="G31" s="69">
        <v>1906452.12</v>
      </c>
      <c r="H31" s="70">
        <f t="shared" si="0"/>
        <v>0.9688108551983657</v>
      </c>
    </row>
    <row r="32" spans="1:8" ht="39.75" customHeight="1">
      <c r="A32" s="33"/>
      <c r="B32" s="32" t="s">
        <v>133</v>
      </c>
      <c r="C32" s="107"/>
      <c r="D32" s="107"/>
      <c r="E32" s="23">
        <v>102000</v>
      </c>
      <c r="F32" s="23">
        <v>66368</v>
      </c>
      <c r="G32" s="23">
        <v>66368</v>
      </c>
      <c r="H32" s="48">
        <f t="shared" si="0"/>
        <v>1</v>
      </c>
    </row>
    <row r="33" spans="1:8" ht="39.75" customHeight="1">
      <c r="A33" s="33"/>
      <c r="B33" s="35" t="s">
        <v>178</v>
      </c>
      <c r="C33" s="107"/>
      <c r="D33" s="106" t="s">
        <v>28</v>
      </c>
      <c r="E33" s="15">
        <v>120000</v>
      </c>
      <c r="F33" s="15">
        <v>126000</v>
      </c>
      <c r="G33" s="15">
        <v>123194.3</v>
      </c>
      <c r="H33" s="5">
        <f t="shared" si="0"/>
        <v>0.9777325396825397</v>
      </c>
    </row>
    <row r="34" spans="1:8" ht="39.75" customHeight="1">
      <c r="A34" s="33"/>
      <c r="B34" s="35" t="s">
        <v>29</v>
      </c>
      <c r="C34" s="106"/>
      <c r="D34" s="106" t="s">
        <v>30</v>
      </c>
      <c r="E34" s="15">
        <v>200</v>
      </c>
      <c r="F34" s="15">
        <v>71.4</v>
      </c>
      <c r="G34" s="15">
        <v>71.4</v>
      </c>
      <c r="H34" s="5">
        <f t="shared" si="0"/>
        <v>1</v>
      </c>
    </row>
    <row r="35" spans="1:8" ht="39.75" customHeight="1">
      <c r="A35" s="33"/>
      <c r="B35" s="31" t="s">
        <v>134</v>
      </c>
      <c r="C35" s="106"/>
      <c r="D35" s="106" t="s">
        <v>31</v>
      </c>
      <c r="E35" s="15">
        <v>30000</v>
      </c>
      <c r="F35" s="15">
        <v>28800</v>
      </c>
      <c r="G35" s="15">
        <v>24569.34</v>
      </c>
      <c r="H35" s="5">
        <f t="shared" si="0"/>
        <v>0.8531020833333334</v>
      </c>
    </row>
    <row r="36" spans="1:8" ht="39.75" customHeight="1">
      <c r="A36" s="30"/>
      <c r="B36" s="35" t="s">
        <v>102</v>
      </c>
      <c r="C36" s="106"/>
      <c r="D36" s="106" t="s">
        <v>32</v>
      </c>
      <c r="E36" s="15">
        <v>35000</v>
      </c>
      <c r="F36" s="15">
        <v>86135.04</v>
      </c>
      <c r="G36" s="15">
        <v>83552.3</v>
      </c>
      <c r="H36" s="5">
        <f t="shared" si="0"/>
        <v>0.9700152226085924</v>
      </c>
    </row>
    <row r="37" spans="1:8" ht="39.75" customHeight="1">
      <c r="A37" s="30"/>
      <c r="B37" s="32" t="s">
        <v>27</v>
      </c>
      <c r="C37" s="106"/>
      <c r="D37" s="106"/>
      <c r="E37" s="67">
        <v>0</v>
      </c>
      <c r="F37" s="67">
        <v>39885.04</v>
      </c>
      <c r="G37" s="67">
        <v>38203.93</v>
      </c>
      <c r="H37" s="66">
        <f t="shared" si="0"/>
        <v>0.9578511141019289</v>
      </c>
    </row>
    <row r="38" spans="1:8" ht="39.75" customHeight="1">
      <c r="A38" s="28">
        <v>6</v>
      </c>
      <c r="B38" s="124" t="s">
        <v>179</v>
      </c>
      <c r="C38" s="125" t="s">
        <v>33</v>
      </c>
      <c r="D38" s="126"/>
      <c r="E38" s="127">
        <f>E39+E40+E42+E47</f>
        <v>168560</v>
      </c>
      <c r="F38" s="127">
        <f>F39+F40+F42</f>
        <v>287054.68</v>
      </c>
      <c r="G38" s="127">
        <f>G39+G40+G42</f>
        <v>259995.47999999998</v>
      </c>
      <c r="H38" s="131">
        <f t="shared" si="0"/>
        <v>0.9057350327819076</v>
      </c>
    </row>
    <row r="39" spans="1:8" ht="39.75" customHeight="1">
      <c r="A39" s="27"/>
      <c r="B39" s="31" t="s">
        <v>34</v>
      </c>
      <c r="C39" s="106"/>
      <c r="D39" s="106" t="s">
        <v>35</v>
      </c>
      <c r="E39" s="9">
        <v>15000</v>
      </c>
      <c r="F39" s="9">
        <v>15000</v>
      </c>
      <c r="G39" s="9">
        <v>14947.36</v>
      </c>
      <c r="H39" s="2">
        <f t="shared" si="0"/>
        <v>0.9964906666666667</v>
      </c>
    </row>
    <row r="40" spans="1:8" ht="39.75" customHeight="1">
      <c r="A40" s="30"/>
      <c r="B40" s="31" t="s">
        <v>153</v>
      </c>
      <c r="C40" s="106"/>
      <c r="D40" s="106" t="s">
        <v>152</v>
      </c>
      <c r="E40" s="9">
        <v>0</v>
      </c>
      <c r="F40" s="9">
        <v>6000</v>
      </c>
      <c r="G40" s="9">
        <v>6000</v>
      </c>
      <c r="H40" s="2">
        <f t="shared" si="0"/>
        <v>1</v>
      </c>
    </row>
    <row r="41" spans="1:8" ht="62.25" customHeight="1">
      <c r="A41" s="28"/>
      <c r="B41" s="32" t="s">
        <v>180</v>
      </c>
      <c r="C41" s="111"/>
      <c r="D41" s="111"/>
      <c r="E41" s="19">
        <v>0</v>
      </c>
      <c r="F41" s="19">
        <v>6000</v>
      </c>
      <c r="G41" s="19">
        <v>6000</v>
      </c>
      <c r="H41" s="20">
        <f t="shared" si="0"/>
        <v>1</v>
      </c>
    </row>
    <row r="42" spans="1:8" ht="39.75" customHeight="1">
      <c r="A42" s="33"/>
      <c r="B42" s="35" t="s">
        <v>181</v>
      </c>
      <c r="C42" s="106"/>
      <c r="D42" s="106" t="s">
        <v>36</v>
      </c>
      <c r="E42" s="9">
        <v>143560</v>
      </c>
      <c r="F42" s="9">
        <v>266054.68</v>
      </c>
      <c r="G42" s="9">
        <v>239048.12</v>
      </c>
      <c r="H42" s="2">
        <f t="shared" si="0"/>
        <v>0.8984924452371971</v>
      </c>
    </row>
    <row r="43" spans="1:8" ht="39.75" customHeight="1">
      <c r="A43" s="33"/>
      <c r="B43" s="32" t="s">
        <v>168</v>
      </c>
      <c r="C43" s="107"/>
      <c r="D43" s="107"/>
      <c r="E43" s="69">
        <v>2560</v>
      </c>
      <c r="F43" s="69">
        <v>2590</v>
      </c>
      <c r="G43" s="69">
        <v>2474.91</v>
      </c>
      <c r="H43" s="70">
        <f t="shared" si="0"/>
        <v>0.9555637065637065</v>
      </c>
    </row>
    <row r="44" spans="1:8" ht="39.75" customHeight="1">
      <c r="A44" s="33"/>
      <c r="B44" s="29" t="s">
        <v>147</v>
      </c>
      <c r="C44" s="107"/>
      <c r="D44" s="107"/>
      <c r="E44" s="71">
        <f>E45+E46</f>
        <v>50000</v>
      </c>
      <c r="F44" s="71">
        <f>F45+F46</f>
        <v>81500</v>
      </c>
      <c r="G44" s="71">
        <f>G45+G46</f>
        <v>79328.28</v>
      </c>
      <c r="H44" s="72">
        <f t="shared" si="0"/>
        <v>0.9733531288343558</v>
      </c>
    </row>
    <row r="45" spans="1:8" ht="39.75" customHeight="1">
      <c r="A45" s="33"/>
      <c r="B45" s="32" t="s">
        <v>163</v>
      </c>
      <c r="C45" s="107"/>
      <c r="D45" s="107"/>
      <c r="E45" s="67">
        <v>0</v>
      </c>
      <c r="F45" s="69">
        <v>15000</v>
      </c>
      <c r="G45" s="69">
        <v>13145.71</v>
      </c>
      <c r="H45" s="70">
        <f t="shared" si="0"/>
        <v>0.8763806666666666</v>
      </c>
    </row>
    <row r="46" spans="1:8" ht="51.75" customHeight="1">
      <c r="A46" s="33"/>
      <c r="B46" s="32" t="s">
        <v>162</v>
      </c>
      <c r="C46" s="107"/>
      <c r="D46" s="107"/>
      <c r="E46" s="69">
        <v>50000</v>
      </c>
      <c r="F46" s="69">
        <v>66500</v>
      </c>
      <c r="G46" s="69">
        <v>66182.57</v>
      </c>
      <c r="H46" s="70">
        <f t="shared" si="0"/>
        <v>0.9952266165413535</v>
      </c>
    </row>
    <row r="47" spans="1:8" ht="51.75" customHeight="1">
      <c r="A47" s="33"/>
      <c r="B47" s="31" t="s">
        <v>169</v>
      </c>
      <c r="C47" s="107"/>
      <c r="D47" s="106" t="s">
        <v>170</v>
      </c>
      <c r="E47" s="12">
        <v>10000</v>
      </c>
      <c r="F47" s="12">
        <v>0</v>
      </c>
      <c r="G47" s="12">
        <v>0</v>
      </c>
      <c r="H47" s="5">
        <v>0</v>
      </c>
    </row>
    <row r="48" spans="1:8" ht="51.75" customHeight="1">
      <c r="A48" s="30">
        <v>7</v>
      </c>
      <c r="B48" s="132" t="s">
        <v>37</v>
      </c>
      <c r="C48" s="125" t="s">
        <v>38</v>
      </c>
      <c r="D48" s="125"/>
      <c r="E48" s="127">
        <f>E49</f>
        <v>27000</v>
      </c>
      <c r="F48" s="127">
        <f>F49</f>
        <v>41800</v>
      </c>
      <c r="G48" s="127">
        <f>G49</f>
        <v>32329.27</v>
      </c>
      <c r="H48" s="131">
        <f t="shared" si="0"/>
        <v>0.7734275119617225</v>
      </c>
    </row>
    <row r="49" spans="1:8" ht="39.75" customHeight="1">
      <c r="A49" s="27"/>
      <c r="B49" s="35" t="s">
        <v>182</v>
      </c>
      <c r="C49" s="106"/>
      <c r="D49" s="106" t="s">
        <v>39</v>
      </c>
      <c r="E49" s="15">
        <v>27000</v>
      </c>
      <c r="F49" s="15">
        <v>41800</v>
      </c>
      <c r="G49" s="15">
        <v>32329.27</v>
      </c>
      <c r="H49" s="5">
        <f t="shared" si="0"/>
        <v>0.7734275119617225</v>
      </c>
    </row>
    <row r="50" spans="1:8" ht="39.75" customHeight="1">
      <c r="A50" s="105"/>
      <c r="B50" s="32" t="s">
        <v>221</v>
      </c>
      <c r="C50" s="110"/>
      <c r="D50" s="110"/>
      <c r="E50" s="69">
        <v>22500</v>
      </c>
      <c r="F50" s="69">
        <v>35500</v>
      </c>
      <c r="G50" s="69">
        <v>27684</v>
      </c>
      <c r="H50" s="20">
        <f t="shared" si="0"/>
        <v>0.7798309859154929</v>
      </c>
    </row>
    <row r="51" spans="1:11" ht="39.75" customHeight="1">
      <c r="A51" s="28">
        <v>8</v>
      </c>
      <c r="B51" s="124" t="s">
        <v>40</v>
      </c>
      <c r="C51" s="125" t="s">
        <v>41</v>
      </c>
      <c r="D51" s="126"/>
      <c r="E51" s="127">
        <f>E52</f>
        <v>191000</v>
      </c>
      <c r="F51" s="127">
        <f>F52</f>
        <v>113000</v>
      </c>
      <c r="G51" s="127">
        <f>G52</f>
        <v>103724.85</v>
      </c>
      <c r="H51" s="131">
        <f t="shared" si="0"/>
        <v>0.9179190265486726</v>
      </c>
      <c r="K51" s="56"/>
    </row>
    <row r="52" spans="1:8" ht="39.75" customHeight="1">
      <c r="A52" s="27"/>
      <c r="B52" s="52" t="s">
        <v>222</v>
      </c>
      <c r="C52" s="106"/>
      <c r="D52" s="106" t="s">
        <v>42</v>
      </c>
      <c r="E52" s="15">
        <v>191000</v>
      </c>
      <c r="F52" s="15">
        <v>113000</v>
      </c>
      <c r="G52" s="15">
        <v>103724.85</v>
      </c>
      <c r="H52" s="5">
        <f t="shared" si="0"/>
        <v>0.9179190265486726</v>
      </c>
    </row>
    <row r="53" spans="1:8" ht="39.75" customHeight="1">
      <c r="A53" s="27">
        <v>9</v>
      </c>
      <c r="B53" s="133" t="s">
        <v>112</v>
      </c>
      <c r="C53" s="134" t="s">
        <v>113</v>
      </c>
      <c r="D53" s="134"/>
      <c r="E53" s="135">
        <f>E54</f>
        <v>0</v>
      </c>
      <c r="F53" s="135">
        <f>F54</f>
        <v>5097.02</v>
      </c>
      <c r="G53" s="135">
        <f>G54</f>
        <v>5097.02</v>
      </c>
      <c r="H53" s="130">
        <f t="shared" si="0"/>
        <v>1</v>
      </c>
    </row>
    <row r="54" spans="1:8" ht="60.75" customHeight="1">
      <c r="A54" s="27"/>
      <c r="B54" s="57" t="s">
        <v>148</v>
      </c>
      <c r="C54" s="112"/>
      <c r="D54" s="112" t="s">
        <v>141</v>
      </c>
      <c r="E54" s="10">
        <v>0</v>
      </c>
      <c r="F54" s="10">
        <v>5097.02</v>
      </c>
      <c r="G54" s="10">
        <v>5097.02</v>
      </c>
      <c r="H54" s="17">
        <f t="shared" si="0"/>
        <v>1</v>
      </c>
    </row>
    <row r="55" spans="1:8" ht="39.75" customHeight="1">
      <c r="A55" s="27">
        <v>10</v>
      </c>
      <c r="B55" s="124" t="s">
        <v>44</v>
      </c>
      <c r="C55" s="125" t="s">
        <v>45</v>
      </c>
      <c r="D55" s="126"/>
      <c r="E55" s="127">
        <f>E56+E59+E61+E63+E65+E67+E73</f>
        <v>9232418.5</v>
      </c>
      <c r="F55" s="127">
        <f>F56+F59+F61+F63+F65+F67+F69+F73</f>
        <v>9683626.53</v>
      </c>
      <c r="G55" s="127">
        <f>G56+G59+G61+G63+G65+G67+G69+G73</f>
        <v>9319176.190000001</v>
      </c>
      <c r="H55" s="130">
        <f aca="true" t="shared" si="1" ref="H55:H78">G55/F55</f>
        <v>0.9623642713945105</v>
      </c>
    </row>
    <row r="56" spans="1:8" ht="39.75" customHeight="1">
      <c r="A56" s="28"/>
      <c r="B56" s="35" t="s">
        <v>183</v>
      </c>
      <c r="C56" s="106"/>
      <c r="D56" s="106" t="s">
        <v>46</v>
      </c>
      <c r="E56" s="15">
        <v>5310010</v>
      </c>
      <c r="F56" s="15">
        <v>5426087.5</v>
      </c>
      <c r="G56" s="15">
        <v>5179260.19</v>
      </c>
      <c r="H56" s="5">
        <f t="shared" si="1"/>
        <v>0.9545109971042672</v>
      </c>
    </row>
    <row r="57" spans="1:8" ht="39.75" customHeight="1">
      <c r="A57" s="28"/>
      <c r="B57" s="32" t="s">
        <v>120</v>
      </c>
      <c r="C57" s="107"/>
      <c r="D57" s="107"/>
      <c r="E57" s="69">
        <v>3976700</v>
      </c>
      <c r="F57" s="69">
        <v>4022310</v>
      </c>
      <c r="G57" s="69">
        <v>3901145.3</v>
      </c>
      <c r="H57" s="70">
        <f t="shared" si="1"/>
        <v>0.9698768369419561</v>
      </c>
    </row>
    <row r="58" spans="1:8" ht="39.75" customHeight="1">
      <c r="A58" s="33"/>
      <c r="B58" s="32" t="s">
        <v>171</v>
      </c>
      <c r="C58" s="107"/>
      <c r="D58" s="107"/>
      <c r="E58" s="23">
        <v>3500</v>
      </c>
      <c r="F58" s="23">
        <v>0</v>
      </c>
      <c r="G58" s="23">
        <v>0</v>
      </c>
      <c r="H58" s="48"/>
    </row>
    <row r="59" spans="1:8" ht="39.75" customHeight="1">
      <c r="A59" s="33"/>
      <c r="B59" s="31" t="s">
        <v>184</v>
      </c>
      <c r="C59" s="106"/>
      <c r="D59" s="106" t="s">
        <v>47</v>
      </c>
      <c r="E59" s="15">
        <v>186370</v>
      </c>
      <c r="F59" s="15">
        <v>169572.53</v>
      </c>
      <c r="G59" s="15">
        <v>167501.39</v>
      </c>
      <c r="H59" s="5">
        <f t="shared" si="1"/>
        <v>0.9877861113471623</v>
      </c>
    </row>
    <row r="60" spans="1:8" ht="39.75" customHeight="1">
      <c r="A60" s="33"/>
      <c r="B60" s="32" t="s">
        <v>106</v>
      </c>
      <c r="C60" s="107"/>
      <c r="D60" s="107"/>
      <c r="E60" s="69">
        <v>168490</v>
      </c>
      <c r="F60" s="69">
        <v>151401.33</v>
      </c>
      <c r="G60" s="69">
        <v>150295.99</v>
      </c>
      <c r="H60" s="70">
        <f t="shared" si="1"/>
        <v>0.992699271532159</v>
      </c>
    </row>
    <row r="61" spans="1:8" ht="33.75" customHeight="1">
      <c r="A61" s="33"/>
      <c r="B61" s="31" t="s">
        <v>189</v>
      </c>
      <c r="C61" s="106"/>
      <c r="D61" s="106" t="s">
        <v>48</v>
      </c>
      <c r="E61" s="15">
        <v>878466</v>
      </c>
      <c r="F61" s="15">
        <v>782419.9</v>
      </c>
      <c r="G61" s="15">
        <v>782419.75</v>
      </c>
      <c r="H61" s="5">
        <f t="shared" si="1"/>
        <v>0.9999998082870847</v>
      </c>
    </row>
    <row r="62" spans="1:8" ht="54" customHeight="1">
      <c r="A62" s="33"/>
      <c r="B62" s="32" t="s">
        <v>188</v>
      </c>
      <c r="C62" s="106"/>
      <c r="D62" s="106"/>
      <c r="E62" s="19">
        <v>878466</v>
      </c>
      <c r="F62" s="19">
        <v>782419.9</v>
      </c>
      <c r="G62" s="19">
        <v>782419.75</v>
      </c>
      <c r="H62" s="20">
        <f>G62/F62</f>
        <v>0.9999998082870847</v>
      </c>
    </row>
    <row r="63" spans="1:8" ht="39.75" customHeight="1">
      <c r="A63" s="33"/>
      <c r="B63" s="35" t="s">
        <v>185</v>
      </c>
      <c r="C63" s="106"/>
      <c r="D63" s="106" t="s">
        <v>49</v>
      </c>
      <c r="E63" s="15">
        <v>2602050</v>
      </c>
      <c r="F63" s="15">
        <v>2631538</v>
      </c>
      <c r="G63" s="15">
        <v>2560113.4</v>
      </c>
      <c r="H63" s="5">
        <f t="shared" si="1"/>
        <v>0.9728582296740537</v>
      </c>
    </row>
    <row r="64" spans="1:8" ht="39.75" customHeight="1">
      <c r="A64" s="33"/>
      <c r="B64" s="32" t="s">
        <v>123</v>
      </c>
      <c r="C64" s="107"/>
      <c r="D64" s="107"/>
      <c r="E64" s="69">
        <v>2028540</v>
      </c>
      <c r="F64" s="69">
        <v>2029742</v>
      </c>
      <c r="G64" s="69">
        <v>1978828.14</v>
      </c>
      <c r="H64" s="70">
        <f t="shared" si="1"/>
        <v>0.974916092784206</v>
      </c>
    </row>
    <row r="65" spans="1:8" ht="39.75" customHeight="1">
      <c r="A65" s="30"/>
      <c r="B65" s="35" t="s">
        <v>186</v>
      </c>
      <c r="C65" s="106"/>
      <c r="D65" s="106" t="s">
        <v>50</v>
      </c>
      <c r="E65" s="15">
        <v>195000</v>
      </c>
      <c r="F65" s="15">
        <v>190000</v>
      </c>
      <c r="G65" s="15">
        <v>184246.27</v>
      </c>
      <c r="H65" s="5">
        <f t="shared" si="1"/>
        <v>0.9697172105263158</v>
      </c>
    </row>
    <row r="66" spans="1:8" ht="114.75" customHeight="1">
      <c r="A66" s="27"/>
      <c r="B66" s="32" t="s">
        <v>149</v>
      </c>
      <c r="C66" s="107"/>
      <c r="D66" s="107"/>
      <c r="E66" s="9">
        <v>40000</v>
      </c>
      <c r="F66" s="19">
        <v>35000</v>
      </c>
      <c r="G66" s="19">
        <v>35000</v>
      </c>
      <c r="H66" s="20">
        <f t="shared" si="1"/>
        <v>1</v>
      </c>
    </row>
    <row r="67" spans="1:8" ht="39.75" customHeight="1">
      <c r="A67" s="28"/>
      <c r="B67" s="31" t="s">
        <v>187</v>
      </c>
      <c r="C67" s="106"/>
      <c r="D67" s="106" t="s">
        <v>51</v>
      </c>
      <c r="E67" s="15">
        <v>44610</v>
      </c>
      <c r="F67" s="15">
        <v>37170</v>
      </c>
      <c r="G67" s="15">
        <v>16280.3</v>
      </c>
      <c r="H67" s="5">
        <f t="shared" si="1"/>
        <v>0.43799569545332256</v>
      </c>
    </row>
    <row r="68" spans="1:8" ht="39.75" customHeight="1">
      <c r="A68" s="30"/>
      <c r="B68" s="32" t="s">
        <v>142</v>
      </c>
      <c r="C68" s="113"/>
      <c r="D68" s="113"/>
      <c r="E68" s="19">
        <v>3960</v>
      </c>
      <c r="F68" s="19">
        <v>3960</v>
      </c>
      <c r="G68" s="19">
        <v>3960</v>
      </c>
      <c r="H68" s="20">
        <f t="shared" si="1"/>
        <v>1</v>
      </c>
    </row>
    <row r="69" spans="1:8" ht="39.75" customHeight="1">
      <c r="A69" s="28"/>
      <c r="B69" s="31" t="s">
        <v>190</v>
      </c>
      <c r="C69" s="113"/>
      <c r="D69" s="106" t="s">
        <v>143</v>
      </c>
      <c r="E69" s="15">
        <v>0</v>
      </c>
      <c r="F69" s="15">
        <v>431326.1</v>
      </c>
      <c r="G69" s="15">
        <v>421559.88</v>
      </c>
      <c r="H69" s="5">
        <f t="shared" si="1"/>
        <v>0.9773576883012645</v>
      </c>
    </row>
    <row r="70" spans="1:8" ht="39.75" customHeight="1">
      <c r="A70" s="33"/>
      <c r="B70" s="32" t="s">
        <v>123</v>
      </c>
      <c r="C70" s="113"/>
      <c r="D70" s="113"/>
      <c r="E70" s="19">
        <v>0</v>
      </c>
      <c r="F70" s="69">
        <v>169990</v>
      </c>
      <c r="G70" s="69">
        <v>169549.59</v>
      </c>
      <c r="H70" s="70">
        <f t="shared" si="1"/>
        <v>0.9974092005412083</v>
      </c>
    </row>
    <row r="71" spans="1:8" ht="51.75" customHeight="1">
      <c r="A71" s="33"/>
      <c r="B71" s="32" t="s">
        <v>154</v>
      </c>
      <c r="C71" s="113"/>
      <c r="D71" s="113"/>
      <c r="E71" s="19">
        <v>0</v>
      </c>
      <c r="F71" s="19">
        <v>118046.1</v>
      </c>
      <c r="G71" s="19">
        <v>118046</v>
      </c>
      <c r="H71" s="20">
        <f t="shared" si="1"/>
        <v>0.9999991528733265</v>
      </c>
    </row>
    <row r="72" spans="1:8" ht="51.75" customHeight="1">
      <c r="A72" s="33"/>
      <c r="B72" s="32" t="s">
        <v>155</v>
      </c>
      <c r="C72" s="113"/>
      <c r="D72" s="113"/>
      <c r="E72" s="19">
        <v>0</v>
      </c>
      <c r="F72" s="19">
        <v>46000</v>
      </c>
      <c r="G72" s="19">
        <v>46000</v>
      </c>
      <c r="H72" s="20">
        <f t="shared" si="1"/>
        <v>1</v>
      </c>
    </row>
    <row r="73" spans="1:8" ht="39.75" customHeight="1">
      <c r="A73" s="33"/>
      <c r="B73" s="31" t="s">
        <v>191</v>
      </c>
      <c r="C73" s="106"/>
      <c r="D73" s="106" t="s">
        <v>52</v>
      </c>
      <c r="E73" s="15">
        <v>15912.5</v>
      </c>
      <c r="F73" s="15">
        <v>15512.5</v>
      </c>
      <c r="G73" s="15">
        <v>7795.01</v>
      </c>
      <c r="H73" s="63">
        <f t="shared" si="1"/>
        <v>0.5024986301369864</v>
      </c>
    </row>
    <row r="74" spans="1:11" ht="39.75" customHeight="1">
      <c r="A74" s="33"/>
      <c r="B74" s="32" t="s">
        <v>144</v>
      </c>
      <c r="C74" s="113"/>
      <c r="D74" s="113"/>
      <c r="E74" s="19">
        <v>7000</v>
      </c>
      <c r="F74" s="19">
        <v>4000</v>
      </c>
      <c r="G74" s="19">
        <v>1480.21</v>
      </c>
      <c r="H74" s="48">
        <f t="shared" si="1"/>
        <v>0.3700525</v>
      </c>
      <c r="K74" s="62"/>
    </row>
    <row r="75" spans="1:8" ht="64.5" customHeight="1">
      <c r="A75" s="30"/>
      <c r="B75" s="61" t="s">
        <v>156</v>
      </c>
      <c r="C75" s="106"/>
      <c r="D75" s="106"/>
      <c r="E75" s="16">
        <v>0</v>
      </c>
      <c r="F75" s="16">
        <v>2600</v>
      </c>
      <c r="G75" s="16">
        <v>2417.62</v>
      </c>
      <c r="H75" s="50">
        <f t="shared" si="1"/>
        <v>0.9298538461538461</v>
      </c>
    </row>
    <row r="76" spans="1:8" ht="39.75" customHeight="1">
      <c r="A76" s="28"/>
      <c r="B76" s="32" t="s">
        <v>192</v>
      </c>
      <c r="C76" s="111"/>
      <c r="D76" s="111"/>
      <c r="E76" s="16">
        <v>8912.5</v>
      </c>
      <c r="F76" s="16">
        <v>8912.5</v>
      </c>
      <c r="G76" s="16">
        <v>3897.18</v>
      </c>
      <c r="H76" s="42">
        <f t="shared" si="1"/>
        <v>0.4372712482468443</v>
      </c>
    </row>
    <row r="77" spans="1:8" ht="39.75" customHeight="1">
      <c r="A77" s="33"/>
      <c r="B77" s="32" t="s">
        <v>168</v>
      </c>
      <c r="C77" s="111"/>
      <c r="D77" s="111"/>
      <c r="E77" s="19">
        <v>0</v>
      </c>
      <c r="F77" s="19">
        <v>6342.5</v>
      </c>
      <c r="G77" s="19"/>
      <c r="H77" s="20"/>
    </row>
    <row r="78" spans="1:8" ht="39.75" customHeight="1">
      <c r="A78" s="33">
        <v>11</v>
      </c>
      <c r="B78" s="124" t="s">
        <v>53</v>
      </c>
      <c r="C78" s="125" t="s">
        <v>54</v>
      </c>
      <c r="D78" s="126"/>
      <c r="E78" s="127">
        <f>E82+E86+E81</f>
        <v>142519.92</v>
      </c>
      <c r="F78" s="127">
        <f>F79+F82+F86+F81</f>
        <v>184226.92</v>
      </c>
      <c r="G78" s="127">
        <f>G79+G82+G86+G81</f>
        <v>169245.93</v>
      </c>
      <c r="H78" s="130">
        <f t="shared" si="1"/>
        <v>0.9186818625638423</v>
      </c>
    </row>
    <row r="79" spans="1:8" ht="39.75" customHeight="1">
      <c r="A79" s="33"/>
      <c r="B79" s="64" t="s">
        <v>193</v>
      </c>
      <c r="C79" s="114"/>
      <c r="D79" s="110" t="s">
        <v>157</v>
      </c>
      <c r="E79" s="65">
        <v>0</v>
      </c>
      <c r="F79" s="65">
        <v>30000</v>
      </c>
      <c r="G79" s="65">
        <v>30000</v>
      </c>
      <c r="H79" s="5">
        <f aca="true" t="shared" si="2" ref="H79:H110">G79/F79</f>
        <v>1</v>
      </c>
    </row>
    <row r="80" spans="1:8" ht="66" customHeight="1">
      <c r="A80" s="33"/>
      <c r="B80" s="74" t="s">
        <v>172</v>
      </c>
      <c r="C80" s="114"/>
      <c r="D80" s="110"/>
      <c r="E80" s="69">
        <v>0</v>
      </c>
      <c r="F80" s="69">
        <v>30000</v>
      </c>
      <c r="G80" s="69">
        <v>30000</v>
      </c>
      <c r="H80" s="20">
        <f t="shared" si="2"/>
        <v>1</v>
      </c>
    </row>
    <row r="81" spans="1:8" ht="31.5" customHeight="1">
      <c r="A81" s="27"/>
      <c r="B81" s="31" t="s">
        <v>194</v>
      </c>
      <c r="C81" s="106"/>
      <c r="D81" s="106" t="s">
        <v>55</v>
      </c>
      <c r="E81" s="15">
        <v>5000</v>
      </c>
      <c r="F81" s="15">
        <v>0</v>
      </c>
      <c r="G81" s="15">
        <v>0</v>
      </c>
      <c r="H81" s="5"/>
    </row>
    <row r="82" spans="1:8" ht="36" customHeight="1">
      <c r="A82" s="27"/>
      <c r="B82" s="31" t="s">
        <v>195</v>
      </c>
      <c r="C82" s="106"/>
      <c r="D82" s="106" t="s">
        <v>56</v>
      </c>
      <c r="E82" s="15">
        <v>125000</v>
      </c>
      <c r="F82" s="15">
        <v>141707</v>
      </c>
      <c r="G82" s="15">
        <v>126726.31</v>
      </c>
      <c r="H82" s="5">
        <f t="shared" si="2"/>
        <v>0.8942840508937455</v>
      </c>
    </row>
    <row r="83" spans="1:8" ht="39.75" customHeight="1">
      <c r="A83" s="28"/>
      <c r="B83" s="32" t="s">
        <v>120</v>
      </c>
      <c r="C83" s="107"/>
      <c r="D83" s="107"/>
      <c r="E83" s="67">
        <v>37660</v>
      </c>
      <c r="F83" s="67">
        <v>48482</v>
      </c>
      <c r="G83" s="67">
        <v>45095.16</v>
      </c>
      <c r="H83" s="66">
        <f t="shared" si="2"/>
        <v>0.9301423208613506</v>
      </c>
    </row>
    <row r="84" spans="1:8" ht="57" customHeight="1">
      <c r="A84" s="33"/>
      <c r="B84" s="32" t="s">
        <v>118</v>
      </c>
      <c r="C84" s="107"/>
      <c r="D84" s="107"/>
      <c r="E84" s="10">
        <v>0</v>
      </c>
      <c r="F84" s="23">
        <v>5000</v>
      </c>
      <c r="G84" s="23">
        <v>5000</v>
      </c>
      <c r="H84" s="48">
        <f t="shared" si="2"/>
        <v>1</v>
      </c>
    </row>
    <row r="85" spans="1:8" ht="91.5" customHeight="1">
      <c r="A85" s="30"/>
      <c r="B85" s="32" t="s">
        <v>119</v>
      </c>
      <c r="C85" s="107"/>
      <c r="D85" s="107"/>
      <c r="E85" s="10">
        <v>0</v>
      </c>
      <c r="F85" s="23">
        <v>11000</v>
      </c>
      <c r="G85" s="23">
        <v>11000</v>
      </c>
      <c r="H85" s="48">
        <f t="shared" si="2"/>
        <v>1</v>
      </c>
    </row>
    <row r="86" spans="1:8" ht="39.75" customHeight="1">
      <c r="A86" s="27"/>
      <c r="B86" s="31" t="s">
        <v>196</v>
      </c>
      <c r="C86" s="106"/>
      <c r="D86" s="106" t="s">
        <v>57</v>
      </c>
      <c r="E86" s="15">
        <v>12519.92</v>
      </c>
      <c r="F86" s="15">
        <v>12519.92</v>
      </c>
      <c r="G86" s="15">
        <v>12519.62</v>
      </c>
      <c r="H86" s="5">
        <f t="shared" si="2"/>
        <v>0.9999760381855476</v>
      </c>
    </row>
    <row r="87" spans="1:8" ht="94.5" customHeight="1">
      <c r="A87" s="28"/>
      <c r="B87" s="32" t="s">
        <v>116</v>
      </c>
      <c r="C87" s="107"/>
      <c r="D87" s="107"/>
      <c r="E87" s="10">
        <v>7154</v>
      </c>
      <c r="F87" s="23">
        <v>7154</v>
      </c>
      <c r="G87" s="23">
        <v>7154</v>
      </c>
      <c r="H87" s="20">
        <f t="shared" si="2"/>
        <v>1</v>
      </c>
    </row>
    <row r="88" spans="1:8" ht="88.5" customHeight="1">
      <c r="A88" s="30"/>
      <c r="B88" s="32" t="s">
        <v>117</v>
      </c>
      <c r="C88" s="107"/>
      <c r="D88" s="107"/>
      <c r="E88" s="10">
        <v>5365.92</v>
      </c>
      <c r="F88" s="23">
        <v>5365.92</v>
      </c>
      <c r="G88" s="23">
        <v>5365.62</v>
      </c>
      <c r="H88" s="20">
        <f t="shared" si="2"/>
        <v>0.999944091600322</v>
      </c>
    </row>
    <row r="89" spans="1:8" ht="39.75" customHeight="1">
      <c r="A89" s="28">
        <v>12</v>
      </c>
      <c r="B89" s="124" t="s">
        <v>58</v>
      </c>
      <c r="C89" s="125" t="s">
        <v>59</v>
      </c>
      <c r="D89" s="126"/>
      <c r="E89" s="127">
        <f>E90+E92+E93+E97+E98+E100+E99</f>
        <v>1064070</v>
      </c>
      <c r="F89" s="127">
        <f>F90+F92+F93+F96</f>
        <v>1337115.15</v>
      </c>
      <c r="G89" s="127">
        <f>G90+G92+G93+G96</f>
        <v>1216718.42</v>
      </c>
      <c r="H89" s="131">
        <f t="shared" si="2"/>
        <v>0.9099578446927327</v>
      </c>
    </row>
    <row r="90" spans="1:8" ht="39.75" customHeight="1">
      <c r="A90" s="28"/>
      <c r="B90" s="31" t="s">
        <v>197</v>
      </c>
      <c r="C90" s="106"/>
      <c r="D90" s="110" t="s">
        <v>60</v>
      </c>
      <c r="E90" s="84">
        <v>295000</v>
      </c>
      <c r="F90" s="84">
        <v>293000</v>
      </c>
      <c r="G90" s="85">
        <v>231120.29</v>
      </c>
      <c r="H90" s="86">
        <f t="shared" si="2"/>
        <v>0.7888064505119454</v>
      </c>
    </row>
    <row r="91" spans="1:8" ht="116.25" customHeight="1">
      <c r="A91" s="33"/>
      <c r="B91" s="68" t="s">
        <v>158</v>
      </c>
      <c r="C91" s="106"/>
      <c r="D91" s="110"/>
      <c r="E91" s="67">
        <v>0</v>
      </c>
      <c r="F91" s="67">
        <v>11640</v>
      </c>
      <c r="G91" s="67">
        <v>11640</v>
      </c>
      <c r="H91" s="66">
        <f t="shared" si="2"/>
        <v>1</v>
      </c>
    </row>
    <row r="92" spans="1:8" ht="36" customHeight="1">
      <c r="A92" s="33"/>
      <c r="B92" s="35" t="s">
        <v>198</v>
      </c>
      <c r="C92" s="106"/>
      <c r="D92" s="110" t="s">
        <v>61</v>
      </c>
      <c r="E92" s="84">
        <v>110000</v>
      </c>
      <c r="F92" s="84">
        <v>68100</v>
      </c>
      <c r="G92" s="84">
        <v>68011.4</v>
      </c>
      <c r="H92" s="86">
        <f t="shared" si="2"/>
        <v>0.998698972099853</v>
      </c>
    </row>
    <row r="93" spans="1:8" ht="39.75" customHeight="1">
      <c r="A93" s="33"/>
      <c r="B93" s="35" t="s">
        <v>199</v>
      </c>
      <c r="C93" s="106"/>
      <c r="D93" s="110" t="s">
        <v>62</v>
      </c>
      <c r="E93" s="84">
        <v>487470</v>
      </c>
      <c r="F93" s="84">
        <v>635015.15</v>
      </c>
      <c r="G93" s="84">
        <v>585121.53</v>
      </c>
      <c r="H93" s="86">
        <f t="shared" si="2"/>
        <v>0.9214292446408562</v>
      </c>
    </row>
    <row r="94" spans="1:8" ht="39.75" customHeight="1">
      <c r="A94" s="30"/>
      <c r="B94" s="32" t="s">
        <v>106</v>
      </c>
      <c r="C94" s="107"/>
      <c r="D94" s="108"/>
      <c r="E94" s="69">
        <v>451900</v>
      </c>
      <c r="F94" s="69">
        <v>739082.62</v>
      </c>
      <c r="G94" s="69">
        <v>468504.62</v>
      </c>
      <c r="H94" s="70">
        <f t="shared" si="2"/>
        <v>0.6339001991414708</v>
      </c>
    </row>
    <row r="95" spans="1:8" ht="125.25" customHeight="1">
      <c r="A95" s="27"/>
      <c r="B95" s="68" t="s">
        <v>200</v>
      </c>
      <c r="C95" s="107"/>
      <c r="D95" s="108"/>
      <c r="E95" s="69">
        <v>0</v>
      </c>
      <c r="F95" s="69">
        <v>98045.15</v>
      </c>
      <c r="G95" s="69">
        <v>76586.58</v>
      </c>
      <c r="H95" s="70">
        <f t="shared" si="2"/>
        <v>0.7811358338479772</v>
      </c>
    </row>
    <row r="96" spans="1:8" ht="39.75" customHeight="1">
      <c r="A96" s="30"/>
      <c r="B96" s="31" t="s">
        <v>191</v>
      </c>
      <c r="C96" s="106"/>
      <c r="D96" s="110" t="s">
        <v>64</v>
      </c>
      <c r="E96" s="84">
        <f>E97+E98+E99+E100</f>
        <v>171600</v>
      </c>
      <c r="F96" s="84">
        <v>341000</v>
      </c>
      <c r="G96" s="84">
        <v>332465.2</v>
      </c>
      <c r="H96" s="86">
        <f t="shared" si="2"/>
        <v>0.9749712609970674</v>
      </c>
    </row>
    <row r="97" spans="1:9" ht="39.75" customHeight="1">
      <c r="A97" s="28"/>
      <c r="B97" s="34" t="s">
        <v>63</v>
      </c>
      <c r="C97" s="107"/>
      <c r="D97" s="108"/>
      <c r="E97" s="69">
        <v>28600</v>
      </c>
      <c r="F97" s="69">
        <v>33400</v>
      </c>
      <c r="G97" s="69">
        <v>31399.2</v>
      </c>
      <c r="H97" s="70">
        <f t="shared" si="2"/>
        <v>0.9400958083832336</v>
      </c>
      <c r="I97" s="18"/>
    </row>
    <row r="98" spans="1:9" ht="53.25" customHeight="1">
      <c r="A98" s="30"/>
      <c r="B98" s="32" t="s">
        <v>135</v>
      </c>
      <c r="C98" s="107"/>
      <c r="D98" s="108"/>
      <c r="E98" s="69">
        <v>35000</v>
      </c>
      <c r="F98" s="69">
        <v>130600</v>
      </c>
      <c r="G98" s="69">
        <v>124619.02</v>
      </c>
      <c r="H98" s="70">
        <f t="shared" si="2"/>
        <v>0.9542038284839204</v>
      </c>
      <c r="I98" s="18"/>
    </row>
    <row r="99" spans="1:9" ht="39.75" customHeight="1">
      <c r="A99" s="28"/>
      <c r="B99" s="34" t="s">
        <v>101</v>
      </c>
      <c r="C99" s="107"/>
      <c r="D99" s="108"/>
      <c r="E99" s="69">
        <v>11000</v>
      </c>
      <c r="F99" s="69">
        <v>15000</v>
      </c>
      <c r="G99" s="69">
        <v>14669.8</v>
      </c>
      <c r="H99" s="70">
        <f t="shared" si="2"/>
        <v>0.9779866666666667</v>
      </c>
      <c r="I99" s="18"/>
    </row>
    <row r="100" spans="1:9" ht="39.75" customHeight="1">
      <c r="A100" s="30"/>
      <c r="B100" s="32" t="s">
        <v>103</v>
      </c>
      <c r="C100" s="107"/>
      <c r="D100" s="108"/>
      <c r="E100" s="69">
        <v>97000</v>
      </c>
      <c r="F100" s="69">
        <v>162000</v>
      </c>
      <c r="G100" s="69">
        <v>161777.18</v>
      </c>
      <c r="H100" s="70">
        <f t="shared" si="2"/>
        <v>0.9986245679012345</v>
      </c>
      <c r="I100" s="18"/>
    </row>
    <row r="101" spans="1:8" ht="39.75" customHeight="1">
      <c r="A101" s="33">
        <v>13</v>
      </c>
      <c r="B101" s="124" t="s">
        <v>65</v>
      </c>
      <c r="C101" s="125" t="s">
        <v>66</v>
      </c>
      <c r="D101" s="126"/>
      <c r="E101" s="127">
        <f>E102+E104+E108</f>
        <v>301130</v>
      </c>
      <c r="F101" s="127">
        <f>F102+F104+F108</f>
        <v>372541</v>
      </c>
      <c r="G101" s="127">
        <f>G102+G104+G108</f>
        <v>351367.52</v>
      </c>
      <c r="H101" s="131">
        <f t="shared" si="2"/>
        <v>0.9431646986506184</v>
      </c>
    </row>
    <row r="102" spans="1:8" ht="33.75" customHeight="1">
      <c r="A102" s="28"/>
      <c r="B102" s="35" t="s">
        <v>201</v>
      </c>
      <c r="C102" s="106"/>
      <c r="D102" s="106" t="s">
        <v>67</v>
      </c>
      <c r="E102" s="15">
        <v>300460</v>
      </c>
      <c r="F102" s="15">
        <v>160115</v>
      </c>
      <c r="G102" s="15">
        <v>155468.54</v>
      </c>
      <c r="H102" s="5">
        <f t="shared" si="2"/>
        <v>0.9709804827780033</v>
      </c>
    </row>
    <row r="103" spans="1:8" ht="39.75" customHeight="1">
      <c r="A103" s="30"/>
      <c r="B103" s="32" t="s">
        <v>27</v>
      </c>
      <c r="C103" s="107"/>
      <c r="D103" s="107"/>
      <c r="E103" s="69">
        <v>257970</v>
      </c>
      <c r="F103" s="69">
        <v>142043</v>
      </c>
      <c r="G103" s="69">
        <v>140323.04</v>
      </c>
      <c r="H103" s="70">
        <f t="shared" si="2"/>
        <v>0.9878912723611865</v>
      </c>
    </row>
    <row r="104" spans="1:8" ht="39.75" customHeight="1">
      <c r="A104" s="28"/>
      <c r="B104" s="35" t="s">
        <v>205</v>
      </c>
      <c r="C104" s="106"/>
      <c r="D104" s="106" t="s">
        <v>68</v>
      </c>
      <c r="E104" s="12">
        <v>0</v>
      </c>
      <c r="F104" s="12">
        <v>211646</v>
      </c>
      <c r="G104" s="12">
        <v>195898.98</v>
      </c>
      <c r="H104" s="5">
        <f t="shared" si="2"/>
        <v>0.9255973654120561</v>
      </c>
    </row>
    <row r="105" spans="1:9" ht="49.5" customHeight="1">
      <c r="A105" s="30"/>
      <c r="B105" s="61" t="s">
        <v>204</v>
      </c>
      <c r="C105" s="106"/>
      <c r="D105" s="106"/>
      <c r="E105" s="12">
        <v>0</v>
      </c>
      <c r="F105" s="88">
        <v>183873</v>
      </c>
      <c r="G105" s="88">
        <v>174860.93</v>
      </c>
      <c r="H105" s="63">
        <f t="shared" si="2"/>
        <v>0.9509875294360781</v>
      </c>
      <c r="I105" s="87"/>
    </row>
    <row r="106" spans="1:8" ht="73.5" customHeight="1">
      <c r="A106" s="28"/>
      <c r="B106" s="61" t="s">
        <v>202</v>
      </c>
      <c r="C106" s="106"/>
      <c r="D106" s="106"/>
      <c r="E106" s="12">
        <v>0</v>
      </c>
      <c r="F106" s="88">
        <v>20152</v>
      </c>
      <c r="G106" s="88">
        <v>13593.95</v>
      </c>
      <c r="H106" s="63">
        <f t="shared" si="2"/>
        <v>0.6745707622072251</v>
      </c>
    </row>
    <row r="107" spans="1:8" ht="111" customHeight="1">
      <c r="A107" s="33"/>
      <c r="B107" s="61" t="s">
        <v>203</v>
      </c>
      <c r="C107" s="106"/>
      <c r="D107" s="106"/>
      <c r="E107" s="12">
        <v>0</v>
      </c>
      <c r="F107" s="88">
        <v>7621</v>
      </c>
      <c r="G107" s="88">
        <v>7444.1</v>
      </c>
      <c r="H107" s="63">
        <f t="shared" si="2"/>
        <v>0.9767878231203254</v>
      </c>
    </row>
    <row r="108" spans="1:8" ht="39.75" customHeight="1">
      <c r="A108" s="30"/>
      <c r="B108" s="31" t="s">
        <v>206</v>
      </c>
      <c r="C108" s="106"/>
      <c r="D108" s="106" t="s">
        <v>69</v>
      </c>
      <c r="E108" s="15">
        <v>670</v>
      </c>
      <c r="F108" s="15">
        <v>780</v>
      </c>
      <c r="G108" s="15">
        <v>0</v>
      </c>
      <c r="H108" s="5">
        <f t="shared" si="2"/>
        <v>0</v>
      </c>
    </row>
    <row r="109" spans="1:8" ht="39.75" customHeight="1">
      <c r="A109" s="33">
        <v>14</v>
      </c>
      <c r="B109" s="124" t="s">
        <v>70</v>
      </c>
      <c r="C109" s="125" t="s">
        <v>71</v>
      </c>
      <c r="D109" s="126"/>
      <c r="E109" s="127">
        <f>E110+E112+E113+E114+E115+E117</f>
        <v>3091688.08</v>
      </c>
      <c r="F109" s="127">
        <f>F110+F112+F113+F114+F115+F117</f>
        <v>1530452.88</v>
      </c>
      <c r="G109" s="127">
        <f>G110+G112+G113+G114+G115+G117</f>
        <v>1429210.5699999998</v>
      </c>
      <c r="H109" s="131">
        <f t="shared" si="2"/>
        <v>0.9338481365071494</v>
      </c>
    </row>
    <row r="110" spans="1:8" ht="39.75" customHeight="1">
      <c r="A110" s="28"/>
      <c r="B110" s="51" t="s">
        <v>207</v>
      </c>
      <c r="C110" s="115"/>
      <c r="D110" s="115" t="s">
        <v>72</v>
      </c>
      <c r="E110" s="11">
        <v>510000</v>
      </c>
      <c r="F110" s="11">
        <v>154503</v>
      </c>
      <c r="G110" s="11">
        <v>151967.37</v>
      </c>
      <c r="H110" s="3">
        <f t="shared" si="2"/>
        <v>0.9835884740102133</v>
      </c>
    </row>
    <row r="111" spans="1:10" ht="39.75" customHeight="1">
      <c r="A111" s="33"/>
      <c r="B111" s="89" t="s">
        <v>73</v>
      </c>
      <c r="C111" s="116"/>
      <c r="D111" s="112"/>
      <c r="E111" s="23">
        <v>500000</v>
      </c>
      <c r="F111" s="23">
        <v>137000</v>
      </c>
      <c r="G111" s="23">
        <v>136580.19</v>
      </c>
      <c r="H111" s="20">
        <f aca="true" t="shared" si="3" ref="H111:H131">G111/F111</f>
        <v>0.9969356934306569</v>
      </c>
      <c r="J111" s="18"/>
    </row>
    <row r="112" spans="1:8" ht="39.75" customHeight="1">
      <c r="A112" s="28"/>
      <c r="B112" s="52" t="s">
        <v>208</v>
      </c>
      <c r="C112" s="115"/>
      <c r="D112" s="115" t="s">
        <v>74</v>
      </c>
      <c r="E112" s="12">
        <v>0</v>
      </c>
      <c r="F112" s="12">
        <v>6600</v>
      </c>
      <c r="G112" s="12">
        <v>6501</v>
      </c>
      <c r="H112" s="2">
        <f t="shared" si="3"/>
        <v>0.985</v>
      </c>
    </row>
    <row r="113" spans="1:8" ht="39.75" customHeight="1">
      <c r="A113" s="30"/>
      <c r="B113" s="35" t="s">
        <v>209</v>
      </c>
      <c r="C113" s="106"/>
      <c r="D113" s="106" t="s">
        <v>75</v>
      </c>
      <c r="E113" s="15">
        <v>130000</v>
      </c>
      <c r="F113" s="15">
        <v>118900</v>
      </c>
      <c r="G113" s="15">
        <v>117289.95</v>
      </c>
      <c r="H113" s="5">
        <f t="shared" si="3"/>
        <v>0.9864587888982338</v>
      </c>
    </row>
    <row r="114" spans="1:8" ht="39.75" customHeight="1">
      <c r="A114" s="28"/>
      <c r="B114" s="53" t="s">
        <v>210</v>
      </c>
      <c r="C114" s="106"/>
      <c r="D114" s="106" t="s">
        <v>76</v>
      </c>
      <c r="E114" s="15">
        <v>40000</v>
      </c>
      <c r="F114" s="15">
        <v>45500</v>
      </c>
      <c r="G114" s="15">
        <v>44808.93</v>
      </c>
      <c r="H114" s="5">
        <f t="shared" si="3"/>
        <v>0.9848116483516484</v>
      </c>
    </row>
    <row r="115" spans="1:8" ht="34.5" customHeight="1">
      <c r="A115" s="30"/>
      <c r="B115" s="53" t="s">
        <v>211</v>
      </c>
      <c r="C115" s="106"/>
      <c r="D115" s="106" t="s">
        <v>77</v>
      </c>
      <c r="E115" s="15">
        <v>320000</v>
      </c>
      <c r="F115" s="15">
        <v>331602.78</v>
      </c>
      <c r="G115" s="15">
        <v>325434.44</v>
      </c>
      <c r="H115" s="5">
        <f t="shared" si="3"/>
        <v>0.981398406852922</v>
      </c>
    </row>
    <row r="116" spans="1:8" ht="42.75" customHeight="1">
      <c r="A116" s="27"/>
      <c r="B116" s="79" t="s">
        <v>164</v>
      </c>
      <c r="C116" s="107"/>
      <c r="D116" s="107"/>
      <c r="E116" s="9">
        <v>70000</v>
      </c>
      <c r="F116" s="19">
        <v>70000</v>
      </c>
      <c r="G116" s="19">
        <v>68741.89</v>
      </c>
      <c r="H116" s="20">
        <f t="shared" si="3"/>
        <v>0.982027</v>
      </c>
    </row>
    <row r="117" spans="1:8" ht="39.75" customHeight="1">
      <c r="A117" s="28"/>
      <c r="B117" s="54" t="s">
        <v>151</v>
      </c>
      <c r="C117" s="106"/>
      <c r="D117" s="106" t="s">
        <v>78</v>
      </c>
      <c r="E117" s="15">
        <v>2091688.08</v>
      </c>
      <c r="F117" s="15">
        <v>873347.1</v>
      </c>
      <c r="G117" s="15">
        <v>783208.88</v>
      </c>
      <c r="H117" s="5">
        <f t="shared" si="3"/>
        <v>0.8967899246473711</v>
      </c>
    </row>
    <row r="118" spans="1:9" ht="39.75" customHeight="1">
      <c r="A118" s="33"/>
      <c r="B118" s="38" t="s">
        <v>105</v>
      </c>
      <c r="C118" s="107"/>
      <c r="D118" s="107"/>
      <c r="E118" s="10">
        <v>251688.08</v>
      </c>
      <c r="F118" s="10">
        <v>240082.3</v>
      </c>
      <c r="G118" s="10">
        <v>189890.24</v>
      </c>
      <c r="H118" s="17">
        <f t="shared" si="3"/>
        <v>0.7909381074739787</v>
      </c>
      <c r="I118" s="18"/>
    </row>
    <row r="119" spans="1:9" ht="39.75" customHeight="1">
      <c r="A119" s="33"/>
      <c r="B119" s="60" t="s">
        <v>147</v>
      </c>
      <c r="C119" s="117"/>
      <c r="D119" s="117"/>
      <c r="E119" s="49">
        <f>E120+E122+E124</f>
        <v>1840000</v>
      </c>
      <c r="F119" s="49">
        <f>SUM(F120:F124)</f>
        <v>633264.8</v>
      </c>
      <c r="G119" s="49">
        <f>SUM(G120:G124)</f>
        <v>593318.64</v>
      </c>
      <c r="H119" s="50">
        <f t="shared" si="3"/>
        <v>0.936920289900844</v>
      </c>
      <c r="I119" s="18"/>
    </row>
    <row r="120" spans="1:9" ht="39.75" customHeight="1">
      <c r="A120" s="30"/>
      <c r="B120" s="43" t="s">
        <v>146</v>
      </c>
      <c r="C120" s="107"/>
      <c r="D120" s="107"/>
      <c r="E120" s="69">
        <v>750000</v>
      </c>
      <c r="F120" s="69">
        <v>460000</v>
      </c>
      <c r="G120" s="69">
        <v>420595.63</v>
      </c>
      <c r="H120" s="70">
        <f t="shared" si="3"/>
        <v>0.9143383260869565</v>
      </c>
      <c r="I120" s="18"/>
    </row>
    <row r="121" spans="1:9" ht="39.75" customHeight="1">
      <c r="A121" s="33"/>
      <c r="B121" s="43" t="s">
        <v>166</v>
      </c>
      <c r="C121" s="118"/>
      <c r="D121" s="118"/>
      <c r="E121" s="80">
        <v>0</v>
      </c>
      <c r="F121" s="80">
        <v>28000</v>
      </c>
      <c r="G121" s="80">
        <v>27646.07</v>
      </c>
      <c r="H121" s="70">
        <f t="shared" si="3"/>
        <v>0.9873596428571428</v>
      </c>
      <c r="I121" s="18"/>
    </row>
    <row r="122" spans="1:9" ht="39.75" customHeight="1">
      <c r="A122" s="28"/>
      <c r="B122" s="46" t="s">
        <v>167</v>
      </c>
      <c r="C122" s="118"/>
      <c r="D122" s="118"/>
      <c r="E122" s="80">
        <v>1000000</v>
      </c>
      <c r="F122" s="80">
        <v>4000</v>
      </c>
      <c r="G122" s="80">
        <v>4000</v>
      </c>
      <c r="H122" s="70">
        <f t="shared" si="3"/>
        <v>1</v>
      </c>
      <c r="I122" s="18"/>
    </row>
    <row r="123" spans="1:9" ht="39.75" customHeight="1">
      <c r="A123" s="33"/>
      <c r="B123" s="46" t="s">
        <v>165</v>
      </c>
      <c r="C123" s="118"/>
      <c r="D123" s="118"/>
      <c r="E123" s="80">
        <v>0</v>
      </c>
      <c r="F123" s="80">
        <v>100000</v>
      </c>
      <c r="G123" s="80">
        <v>99812.14</v>
      </c>
      <c r="H123" s="70">
        <f t="shared" si="3"/>
        <v>0.9981214</v>
      </c>
      <c r="I123" s="18"/>
    </row>
    <row r="124" spans="1:8" ht="39.75" customHeight="1">
      <c r="A124" s="30"/>
      <c r="B124" s="46" t="s">
        <v>114</v>
      </c>
      <c r="C124" s="118"/>
      <c r="D124" s="118"/>
      <c r="E124" s="80">
        <v>90000</v>
      </c>
      <c r="F124" s="80">
        <v>41264.8</v>
      </c>
      <c r="G124" s="80">
        <v>41264.8</v>
      </c>
      <c r="H124" s="70">
        <f t="shared" si="3"/>
        <v>1</v>
      </c>
    </row>
    <row r="125" spans="1:8" ht="39.75" customHeight="1">
      <c r="A125" s="33">
        <v>15</v>
      </c>
      <c r="B125" s="136" t="s">
        <v>79</v>
      </c>
      <c r="C125" s="125" t="s">
        <v>80</v>
      </c>
      <c r="D125" s="126"/>
      <c r="E125" s="127">
        <f>SUM(E126:E128)</f>
        <v>711854</v>
      </c>
      <c r="F125" s="127">
        <f>SUM(F126:F128)</f>
        <v>614980</v>
      </c>
      <c r="G125" s="127">
        <f>SUM(G126:G128)</f>
        <v>611199</v>
      </c>
      <c r="H125" s="131">
        <f t="shared" si="3"/>
        <v>0.9938518325799213</v>
      </c>
    </row>
    <row r="126" spans="1:8" ht="39.75" customHeight="1">
      <c r="A126" s="28"/>
      <c r="B126" s="54" t="s">
        <v>81</v>
      </c>
      <c r="C126" s="106"/>
      <c r="D126" s="106" t="s">
        <v>82</v>
      </c>
      <c r="E126" s="15">
        <v>335000</v>
      </c>
      <c r="F126" s="15">
        <v>355000</v>
      </c>
      <c r="G126" s="15">
        <v>355000</v>
      </c>
      <c r="H126" s="5">
        <f t="shared" si="3"/>
        <v>1</v>
      </c>
    </row>
    <row r="127" spans="1:8" ht="34.5" customHeight="1">
      <c r="A127" s="30"/>
      <c r="B127" s="54" t="s">
        <v>212</v>
      </c>
      <c r="C127" s="106"/>
      <c r="D127" s="106" t="s">
        <v>83</v>
      </c>
      <c r="E127" s="15">
        <v>155000</v>
      </c>
      <c r="F127" s="15">
        <v>155000</v>
      </c>
      <c r="G127" s="15">
        <v>155000</v>
      </c>
      <c r="H127" s="5">
        <f t="shared" si="3"/>
        <v>1</v>
      </c>
    </row>
    <row r="128" spans="1:8" ht="39.75" customHeight="1">
      <c r="A128" s="30"/>
      <c r="B128" s="54" t="s">
        <v>213</v>
      </c>
      <c r="C128" s="106"/>
      <c r="D128" s="106" t="s">
        <v>137</v>
      </c>
      <c r="E128" s="15">
        <v>221854</v>
      </c>
      <c r="F128" s="15">
        <v>104980</v>
      </c>
      <c r="G128" s="15">
        <v>101199</v>
      </c>
      <c r="H128" s="5">
        <f t="shared" si="3"/>
        <v>0.9639836159268432</v>
      </c>
    </row>
    <row r="129" spans="1:8" ht="51" customHeight="1">
      <c r="A129" s="27"/>
      <c r="B129" s="58" t="s">
        <v>150</v>
      </c>
      <c r="C129" s="106"/>
      <c r="D129" s="106"/>
      <c r="E129" s="19">
        <v>0</v>
      </c>
      <c r="F129" s="19">
        <v>30980</v>
      </c>
      <c r="G129" s="19">
        <v>28749</v>
      </c>
      <c r="H129" s="20">
        <f t="shared" si="3"/>
        <v>0.9279857972885732</v>
      </c>
    </row>
    <row r="130" spans="1:8" ht="49.5" customHeight="1">
      <c r="A130" s="27"/>
      <c r="B130" s="45" t="s">
        <v>136</v>
      </c>
      <c r="C130" s="106"/>
      <c r="D130" s="106"/>
      <c r="E130" s="19">
        <v>221854</v>
      </c>
      <c r="F130" s="19">
        <v>74000</v>
      </c>
      <c r="G130" s="19">
        <v>72450</v>
      </c>
      <c r="H130" s="20">
        <f t="shared" si="3"/>
        <v>0.9790540540540541</v>
      </c>
    </row>
    <row r="131" spans="1:8" ht="36" customHeight="1">
      <c r="A131" s="27">
        <v>16</v>
      </c>
      <c r="B131" s="129" t="s">
        <v>84</v>
      </c>
      <c r="C131" s="125" t="s">
        <v>85</v>
      </c>
      <c r="D131" s="126"/>
      <c r="E131" s="127">
        <f>E132+E134</f>
        <v>55000</v>
      </c>
      <c r="F131" s="127">
        <f>F132+F134</f>
        <v>1570980</v>
      </c>
      <c r="G131" s="127">
        <f>G132+G134</f>
        <v>1568799.82</v>
      </c>
      <c r="H131" s="131">
        <f t="shared" si="3"/>
        <v>0.9986122165781869</v>
      </c>
    </row>
    <row r="132" spans="1:8" ht="34.5" customHeight="1">
      <c r="A132" s="28"/>
      <c r="B132" s="55" t="s">
        <v>145</v>
      </c>
      <c r="C132" s="115"/>
      <c r="D132" s="115" t="s">
        <v>86</v>
      </c>
      <c r="E132" s="23">
        <v>0</v>
      </c>
      <c r="F132" s="13">
        <v>1510980</v>
      </c>
      <c r="G132" s="13">
        <v>1508799.82</v>
      </c>
      <c r="H132" s="2">
        <v>0</v>
      </c>
    </row>
    <row r="133" spans="1:8" ht="56.25" customHeight="1">
      <c r="A133" s="28"/>
      <c r="B133" s="74" t="s">
        <v>220</v>
      </c>
      <c r="C133" s="119"/>
      <c r="D133" s="119"/>
      <c r="E133" s="69">
        <v>0</v>
      </c>
      <c r="F133" s="69">
        <v>1510980</v>
      </c>
      <c r="G133" s="69">
        <v>1508799.82</v>
      </c>
      <c r="H133" s="66">
        <v>0</v>
      </c>
    </row>
    <row r="134" spans="1:8" ht="39.75" customHeight="1">
      <c r="A134" s="28"/>
      <c r="B134" s="31" t="s">
        <v>214</v>
      </c>
      <c r="C134" s="106"/>
      <c r="D134" s="106" t="s">
        <v>87</v>
      </c>
      <c r="E134" s="9">
        <v>55000</v>
      </c>
      <c r="F134" s="9">
        <v>60000</v>
      </c>
      <c r="G134" s="9">
        <v>60000</v>
      </c>
      <c r="H134" s="2">
        <f aca="true" t="shared" si="4" ref="H134:H155">G134/F134</f>
        <v>1</v>
      </c>
    </row>
    <row r="135" spans="1:8" ht="39.75" customHeight="1">
      <c r="A135" s="33"/>
      <c r="B135" s="32" t="s">
        <v>121</v>
      </c>
      <c r="C135" s="107"/>
      <c r="D135" s="107"/>
      <c r="E135" s="10">
        <v>0</v>
      </c>
      <c r="F135" s="19">
        <v>10500</v>
      </c>
      <c r="G135" s="19">
        <v>10500</v>
      </c>
      <c r="H135" s="2">
        <f t="shared" si="4"/>
        <v>1</v>
      </c>
    </row>
    <row r="136" spans="1:8" ht="39.75" customHeight="1">
      <c r="A136" s="33"/>
      <c r="B136" s="32" t="s">
        <v>122</v>
      </c>
      <c r="C136" s="107"/>
      <c r="D136" s="107"/>
      <c r="E136" s="10">
        <v>0</v>
      </c>
      <c r="F136" s="19">
        <v>48000</v>
      </c>
      <c r="G136" s="19">
        <v>48000</v>
      </c>
      <c r="H136" s="2">
        <f t="shared" si="4"/>
        <v>1</v>
      </c>
    </row>
    <row r="137" spans="1:8" ht="39.75" customHeight="1">
      <c r="A137" s="33"/>
      <c r="B137" s="32" t="s">
        <v>127</v>
      </c>
      <c r="C137" s="107"/>
      <c r="D137" s="107"/>
      <c r="E137" s="10">
        <v>0</v>
      </c>
      <c r="F137" s="19">
        <v>1500</v>
      </c>
      <c r="G137" s="19">
        <v>1500</v>
      </c>
      <c r="H137" s="2">
        <f t="shared" si="4"/>
        <v>1</v>
      </c>
    </row>
    <row r="138" spans="1:8" ht="39.75" customHeight="1">
      <c r="A138" s="78" t="s">
        <v>88</v>
      </c>
      <c r="B138" s="97" t="s">
        <v>89</v>
      </c>
      <c r="C138" s="120"/>
      <c r="D138" s="120"/>
      <c r="E138" s="76">
        <f>E141+E144+E149+E151+E139</f>
        <v>3644375</v>
      </c>
      <c r="F138" s="76">
        <f>F141+F144+F146+F149+F151+F139</f>
        <v>3809604</v>
      </c>
      <c r="G138" s="76">
        <f>G141+G144+G146+G149+G151+G139</f>
        <v>3684609.9299999997</v>
      </c>
      <c r="H138" s="77">
        <f t="shared" si="4"/>
        <v>0.9671897472808196</v>
      </c>
    </row>
    <row r="139" spans="1:8" ht="39.75" customHeight="1">
      <c r="A139" s="30">
        <v>1</v>
      </c>
      <c r="B139" s="124" t="s">
        <v>11</v>
      </c>
      <c r="C139" s="125" t="s">
        <v>12</v>
      </c>
      <c r="D139" s="126"/>
      <c r="E139" s="127">
        <f>E140</f>
        <v>0</v>
      </c>
      <c r="F139" s="127">
        <f>F140</f>
        <v>150555</v>
      </c>
      <c r="G139" s="127">
        <f>G140</f>
        <v>150361.51</v>
      </c>
      <c r="H139" s="130">
        <f t="shared" si="4"/>
        <v>0.9987148218259109</v>
      </c>
    </row>
    <row r="140" spans="1:8" ht="34.5" customHeight="1">
      <c r="A140" s="30"/>
      <c r="B140" s="31" t="s">
        <v>215</v>
      </c>
      <c r="C140" s="106"/>
      <c r="D140" s="106" t="s">
        <v>104</v>
      </c>
      <c r="E140" s="15">
        <v>0</v>
      </c>
      <c r="F140" s="15">
        <v>150555</v>
      </c>
      <c r="G140" s="15">
        <v>150361.51</v>
      </c>
      <c r="H140" s="5">
        <f t="shared" si="4"/>
        <v>0.9987148218259109</v>
      </c>
    </row>
    <row r="141" spans="1:8" ht="34.5" customHeight="1">
      <c r="A141" s="27">
        <v>2</v>
      </c>
      <c r="B141" s="124" t="s">
        <v>90</v>
      </c>
      <c r="C141" s="125" t="s">
        <v>25</v>
      </c>
      <c r="D141" s="126"/>
      <c r="E141" s="127">
        <f>E142</f>
        <v>121562</v>
      </c>
      <c r="F141" s="127">
        <f>SUM(F142:F142)</f>
        <v>121562</v>
      </c>
      <c r="G141" s="127">
        <f>G142</f>
        <v>121562</v>
      </c>
      <c r="H141" s="131">
        <f t="shared" si="4"/>
        <v>1</v>
      </c>
    </row>
    <row r="142" spans="1:8" ht="39" customHeight="1">
      <c r="A142" s="27"/>
      <c r="B142" s="31" t="s">
        <v>129</v>
      </c>
      <c r="C142" s="106"/>
      <c r="D142" s="106" t="s">
        <v>91</v>
      </c>
      <c r="E142" s="15">
        <v>121562</v>
      </c>
      <c r="F142" s="15">
        <v>121562</v>
      </c>
      <c r="G142" s="15">
        <v>121562</v>
      </c>
      <c r="H142" s="5">
        <f t="shared" si="4"/>
        <v>1</v>
      </c>
    </row>
    <row r="143" spans="1:9" ht="34.5" customHeight="1">
      <c r="A143" s="28"/>
      <c r="B143" s="32" t="s">
        <v>27</v>
      </c>
      <c r="C143" s="107"/>
      <c r="D143" s="107"/>
      <c r="E143" s="69">
        <v>119212</v>
      </c>
      <c r="F143" s="69">
        <v>119212</v>
      </c>
      <c r="G143" s="69">
        <v>119212</v>
      </c>
      <c r="H143" s="70">
        <f t="shared" si="4"/>
        <v>1</v>
      </c>
      <c r="I143" s="81"/>
    </row>
    <row r="144" spans="1:8" ht="39.75" customHeight="1">
      <c r="A144" s="28">
        <v>3</v>
      </c>
      <c r="B144" s="132" t="s">
        <v>92</v>
      </c>
      <c r="C144" s="125" t="s">
        <v>93</v>
      </c>
      <c r="D144" s="126"/>
      <c r="E144" s="127">
        <f>E145</f>
        <v>2013</v>
      </c>
      <c r="F144" s="127">
        <f>F145</f>
        <v>1787</v>
      </c>
      <c r="G144" s="127">
        <f>G145</f>
        <v>1787</v>
      </c>
      <c r="H144" s="131">
        <f t="shared" si="4"/>
        <v>1</v>
      </c>
    </row>
    <row r="145" spans="1:8" ht="39.75" customHeight="1">
      <c r="A145" s="28"/>
      <c r="B145" s="52" t="s">
        <v>216</v>
      </c>
      <c r="C145" s="115"/>
      <c r="D145" s="115" t="s">
        <v>94</v>
      </c>
      <c r="E145" s="12">
        <v>2013</v>
      </c>
      <c r="F145" s="12">
        <v>1787</v>
      </c>
      <c r="G145" s="12">
        <v>1787</v>
      </c>
      <c r="H145" s="5">
        <f t="shared" si="4"/>
        <v>1</v>
      </c>
    </row>
    <row r="146" spans="1:8" ht="39.75" customHeight="1">
      <c r="A146" s="33">
        <v>4</v>
      </c>
      <c r="B146" s="137" t="s">
        <v>108</v>
      </c>
      <c r="C146" s="134" t="s">
        <v>109</v>
      </c>
      <c r="D146" s="126"/>
      <c r="E146" s="138">
        <v>0</v>
      </c>
      <c r="F146" s="135">
        <f>F147</f>
        <v>1000</v>
      </c>
      <c r="G146" s="135">
        <f>G147</f>
        <v>1000</v>
      </c>
      <c r="H146" s="128">
        <f t="shared" si="4"/>
        <v>1</v>
      </c>
    </row>
    <row r="147" spans="1:8" ht="39.75" customHeight="1">
      <c r="A147" s="33"/>
      <c r="B147" s="52" t="s">
        <v>110</v>
      </c>
      <c r="C147" s="115"/>
      <c r="D147" s="115" t="s">
        <v>111</v>
      </c>
      <c r="E147" s="10">
        <v>0</v>
      </c>
      <c r="F147" s="12">
        <v>1000</v>
      </c>
      <c r="G147" s="12">
        <v>1000</v>
      </c>
      <c r="H147" s="90">
        <f t="shared" si="4"/>
        <v>1</v>
      </c>
    </row>
    <row r="148" spans="1:8" ht="39.75" customHeight="1">
      <c r="A148" s="33"/>
      <c r="B148" s="32" t="s">
        <v>27</v>
      </c>
      <c r="C148" s="115"/>
      <c r="D148" s="115"/>
      <c r="E148" s="10">
        <v>0</v>
      </c>
      <c r="F148" s="10">
        <v>700</v>
      </c>
      <c r="G148" s="10">
        <v>700</v>
      </c>
      <c r="H148" s="17">
        <f t="shared" si="4"/>
        <v>1</v>
      </c>
    </row>
    <row r="149" spans="1:8" ht="39.75" customHeight="1">
      <c r="A149" s="33">
        <v>5</v>
      </c>
      <c r="B149" s="133" t="s">
        <v>138</v>
      </c>
      <c r="C149" s="134" t="s">
        <v>33</v>
      </c>
      <c r="D149" s="134" t="s">
        <v>140</v>
      </c>
      <c r="E149" s="135">
        <f>E150</f>
        <v>300</v>
      </c>
      <c r="F149" s="135">
        <f>F150</f>
        <v>300</v>
      </c>
      <c r="G149" s="135">
        <v>300</v>
      </c>
      <c r="H149" s="128">
        <f t="shared" si="4"/>
        <v>1</v>
      </c>
    </row>
    <row r="150" spans="1:8" ht="39.75" customHeight="1">
      <c r="A150" s="33"/>
      <c r="B150" s="52" t="s">
        <v>139</v>
      </c>
      <c r="C150" s="115"/>
      <c r="D150" s="115"/>
      <c r="E150" s="12">
        <v>300</v>
      </c>
      <c r="F150" s="12">
        <v>300</v>
      </c>
      <c r="G150" s="12">
        <v>300</v>
      </c>
      <c r="H150" s="90">
        <f t="shared" si="4"/>
        <v>1</v>
      </c>
    </row>
    <row r="151" spans="1:8" ht="39.75" customHeight="1">
      <c r="A151" s="33">
        <v>6</v>
      </c>
      <c r="B151" s="124" t="s">
        <v>95</v>
      </c>
      <c r="C151" s="125" t="s">
        <v>59</v>
      </c>
      <c r="D151" s="126"/>
      <c r="E151" s="127">
        <f>E152+E154+E155</f>
        <v>3520500</v>
      </c>
      <c r="F151" s="127">
        <f>F152+F154+F155</f>
        <v>3534400</v>
      </c>
      <c r="G151" s="127">
        <f>G152+G154+G155</f>
        <v>3409599.42</v>
      </c>
      <c r="H151" s="131">
        <f t="shared" si="4"/>
        <v>0.9646897408329561</v>
      </c>
    </row>
    <row r="152" spans="1:8" ht="39.75" customHeight="1">
      <c r="A152" s="28"/>
      <c r="B152" s="51" t="s">
        <v>217</v>
      </c>
      <c r="C152" s="115"/>
      <c r="D152" s="115" t="s">
        <v>96</v>
      </c>
      <c r="E152" s="12">
        <v>3305000</v>
      </c>
      <c r="F152" s="12">
        <v>3318900</v>
      </c>
      <c r="G152" s="12">
        <v>3226295.55</v>
      </c>
      <c r="H152" s="5">
        <f t="shared" si="4"/>
        <v>0.9720978486848052</v>
      </c>
    </row>
    <row r="153" spans="1:8" ht="39.75" customHeight="1">
      <c r="A153" s="30"/>
      <c r="B153" s="32" t="s">
        <v>27</v>
      </c>
      <c r="C153" s="116"/>
      <c r="D153" s="112"/>
      <c r="E153" s="69">
        <v>80870</v>
      </c>
      <c r="F153" s="69">
        <v>100290</v>
      </c>
      <c r="G153" s="69">
        <v>90855.4</v>
      </c>
      <c r="H153" s="70">
        <f t="shared" si="4"/>
        <v>0.9059268122444909</v>
      </c>
    </row>
    <row r="154" spans="1:8" ht="39.75" customHeight="1">
      <c r="A154" s="28"/>
      <c r="B154" s="31" t="s">
        <v>218</v>
      </c>
      <c r="C154" s="106"/>
      <c r="D154" s="106" t="s">
        <v>97</v>
      </c>
      <c r="E154" s="15">
        <v>20500</v>
      </c>
      <c r="F154" s="12">
        <v>20500</v>
      </c>
      <c r="G154" s="12">
        <v>15341.08</v>
      </c>
      <c r="H154" s="5">
        <f t="shared" si="4"/>
        <v>0.7483453658536585</v>
      </c>
    </row>
    <row r="155" spans="1:8" ht="39.75" customHeight="1">
      <c r="A155" s="33"/>
      <c r="B155" s="31" t="s">
        <v>197</v>
      </c>
      <c r="C155" s="106"/>
      <c r="D155" s="106" t="s">
        <v>60</v>
      </c>
      <c r="E155" s="15">
        <v>195000</v>
      </c>
      <c r="F155" s="12">
        <v>195000</v>
      </c>
      <c r="G155" s="85">
        <v>167962.79</v>
      </c>
      <c r="H155" s="5">
        <f t="shared" si="4"/>
        <v>0.8613476410256411</v>
      </c>
    </row>
    <row r="156" spans="1:8" ht="39.75" customHeight="1">
      <c r="A156" s="91"/>
      <c r="B156" s="98" t="s">
        <v>98</v>
      </c>
      <c r="C156" s="121"/>
      <c r="D156" s="121"/>
      <c r="E156" s="93">
        <f>E4+E138</f>
        <v>22327835.5</v>
      </c>
      <c r="F156" s="93">
        <f>F4+F138</f>
        <v>24374958.779999997</v>
      </c>
      <c r="G156" s="93">
        <f>G4+G138</f>
        <v>23415402.38</v>
      </c>
      <c r="H156" s="94">
        <f>G156/F156</f>
        <v>0.9606335170179927</v>
      </c>
    </row>
    <row r="157" spans="1:8" ht="16.5" customHeight="1">
      <c r="A157" s="36"/>
      <c r="B157" s="47"/>
      <c r="C157" s="122"/>
      <c r="D157" s="122"/>
      <c r="E157" s="14"/>
      <c r="F157" s="14"/>
      <c r="G157" s="14"/>
      <c r="H157" s="83"/>
    </row>
    <row r="158" spans="1:8" ht="39.75" customHeight="1">
      <c r="A158" s="95"/>
      <c r="B158" s="92" t="s">
        <v>99</v>
      </c>
      <c r="C158" s="121"/>
      <c r="D158" s="123"/>
      <c r="E158" s="93">
        <f>E159</f>
        <v>824168</v>
      </c>
      <c r="F158" s="93">
        <f>F159</f>
        <v>824168</v>
      </c>
      <c r="G158" s="93">
        <f>G159</f>
        <v>824168</v>
      </c>
      <c r="H158" s="44">
        <f aca="true" t="shared" si="5" ref="H158:H163">G158/F158</f>
        <v>1</v>
      </c>
    </row>
    <row r="159" spans="1:8" ht="39.75" customHeight="1">
      <c r="A159" s="37"/>
      <c r="B159" s="53" t="s">
        <v>219</v>
      </c>
      <c r="C159" s="107"/>
      <c r="D159" s="106" t="s">
        <v>128</v>
      </c>
      <c r="E159" s="15">
        <f>E160+E162+E161</f>
        <v>824168</v>
      </c>
      <c r="F159" s="15">
        <f>F160+F162+F161</f>
        <v>824168</v>
      </c>
      <c r="G159" s="15">
        <f>G160+G162+G161</f>
        <v>824168</v>
      </c>
      <c r="H159" s="5">
        <f t="shared" si="5"/>
        <v>1</v>
      </c>
    </row>
    <row r="160" spans="1:8" ht="39.75" customHeight="1">
      <c r="A160" s="37"/>
      <c r="B160" s="39" t="s">
        <v>107</v>
      </c>
      <c r="C160" s="107"/>
      <c r="D160" s="107"/>
      <c r="E160" s="9">
        <v>228568</v>
      </c>
      <c r="F160" s="9">
        <v>228568</v>
      </c>
      <c r="G160" s="9">
        <v>228568</v>
      </c>
      <c r="H160" s="2">
        <f t="shared" si="5"/>
        <v>1</v>
      </c>
    </row>
    <row r="161" spans="1:8" ht="39.75" customHeight="1">
      <c r="A161" s="37"/>
      <c r="B161" s="39" t="s">
        <v>107</v>
      </c>
      <c r="C161" s="107"/>
      <c r="D161" s="107"/>
      <c r="E161" s="9">
        <v>145600</v>
      </c>
      <c r="F161" s="9">
        <v>145600</v>
      </c>
      <c r="G161" s="9">
        <v>145600</v>
      </c>
      <c r="H161" s="2">
        <f t="shared" si="5"/>
        <v>1</v>
      </c>
    </row>
    <row r="162" spans="1:8" ht="39.75" customHeight="1">
      <c r="A162" s="37"/>
      <c r="B162" s="39" t="s">
        <v>43</v>
      </c>
      <c r="C162" s="107"/>
      <c r="D162" s="107"/>
      <c r="E162" s="9">
        <v>450000</v>
      </c>
      <c r="F162" s="9">
        <v>450000</v>
      </c>
      <c r="G162" s="9">
        <v>450000</v>
      </c>
      <c r="H162" s="2">
        <f t="shared" si="5"/>
        <v>1</v>
      </c>
    </row>
    <row r="163" spans="1:8" ht="39.75" customHeight="1">
      <c r="A163" s="96"/>
      <c r="B163" s="92" t="s">
        <v>100</v>
      </c>
      <c r="C163" s="121"/>
      <c r="D163" s="121"/>
      <c r="E163" s="93">
        <f>SUM(E156+E158)</f>
        <v>23152003.5</v>
      </c>
      <c r="F163" s="93">
        <f>SUM(F156+F158)</f>
        <v>25199126.779999997</v>
      </c>
      <c r="G163" s="93">
        <f>SUM(G156+G158)</f>
        <v>24239570.38</v>
      </c>
      <c r="H163" s="44">
        <f t="shared" si="5"/>
        <v>0.9619210455831518</v>
      </c>
    </row>
    <row r="166" ht="15">
      <c r="C166" s="7"/>
    </row>
  </sheetData>
  <sheetProtection/>
  <mergeCells count="6">
    <mergeCell ref="A1:A2"/>
    <mergeCell ref="B1:B2"/>
    <mergeCell ref="C1:D1"/>
    <mergeCell ref="F1:F2"/>
    <mergeCell ref="G1:G2"/>
    <mergeCell ref="H1:H2"/>
  </mergeCells>
  <printOptions/>
  <pageMargins left="0.7874015748031497" right="0.1968503937007874" top="0.7874015748031497" bottom="0.3937007874015748" header="0.5118110236220472" footer="0.31496062992125984"/>
  <pageSetup fitToHeight="14" fitToWidth="1" horizontalDpi="600" verticalDpi="600" orientation="landscape" paperSize="9" scale="94" r:id="rId1"/>
  <headerFooter alignWithMargins="0">
    <oddHeader>&amp;R&amp;8Załącznik nr 2  do sprawozdania z wykonania budżetu Gminy i Miasta Szczebrzeszyn za rok 2008 -   WYDATK&amp;10I</oddHeader>
    <oddFooter>&amp;R&amp;P</oddFooter>
  </headerFooter>
  <rowBreaks count="1" manualBreakCount="1">
    <brk id="1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2009-03-20T08:07:13Z</cp:lastPrinted>
  <dcterms:created xsi:type="dcterms:W3CDTF">2006-08-22T06:34:08Z</dcterms:created>
  <dcterms:modified xsi:type="dcterms:W3CDTF">2009-03-20T08:08:41Z</dcterms:modified>
  <cp:category/>
  <cp:version/>
  <cp:contentType/>
  <cp:contentStatus/>
</cp:coreProperties>
</file>